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6375" windowWidth="15480" windowHeight="8010" tabRatio="764"/>
  </bookViews>
  <sheets>
    <sheet name="Budget Workheet" sheetId="1" r:id="rId1"/>
  </sheets>
  <definedNames>
    <definedName name="_xlnm.Print_Area" localSheetId="0">'Budget Workheet'!$A$27:$U$138</definedName>
  </definedNames>
  <calcPr calcId="145621"/>
</workbook>
</file>

<file path=xl/calcChain.xml><?xml version="1.0" encoding="utf-8"?>
<calcChain xmlns="http://schemas.openxmlformats.org/spreadsheetml/2006/main">
  <c r="H138" i="1" l="1"/>
  <c r="H136" i="1"/>
  <c r="H135" i="1"/>
  <c r="H134" i="1"/>
  <c r="C128" i="1"/>
  <c r="H126" i="1"/>
  <c r="F60" i="1"/>
  <c r="C127" i="1"/>
  <c r="H63" i="1"/>
  <c r="H64" i="1"/>
  <c r="H61" i="1"/>
  <c r="H62" i="1"/>
  <c r="I134" i="1"/>
  <c r="J137" i="1"/>
  <c r="M137" i="1"/>
  <c r="P137" i="1"/>
  <c r="S137" i="1"/>
  <c r="J134" i="1"/>
  <c r="L134" i="1"/>
  <c r="M134" i="1"/>
  <c r="N134" i="1"/>
  <c r="O134" i="1"/>
  <c r="P134" i="1"/>
  <c r="Q134" i="1"/>
  <c r="R134" i="1"/>
  <c r="S134" i="1"/>
  <c r="T134" i="1"/>
  <c r="F127" i="1" l="1"/>
  <c r="H60" i="1"/>
  <c r="K60" i="1" s="1"/>
  <c r="N60" i="1" s="1"/>
  <c r="Q60" i="1" s="1"/>
  <c r="T60" i="1" s="1"/>
  <c r="H38" i="1"/>
  <c r="K38" i="1" s="1"/>
  <c r="N38" i="1" s="1"/>
  <c r="O38" i="1" s="1"/>
  <c r="H29" i="1" l="1"/>
  <c r="R38" i="1"/>
  <c r="U38" i="1" s="1"/>
  <c r="Q38" i="1"/>
  <c r="T38" i="1" s="1"/>
  <c r="J145" i="1"/>
  <c r="K61" i="1"/>
  <c r="N61" i="1" s="1"/>
  <c r="Q61" i="1" s="1"/>
  <c r="T61" i="1" s="1"/>
  <c r="K62" i="1"/>
  <c r="N62" i="1" s="1"/>
  <c r="Q62" i="1" s="1"/>
  <c r="T62" i="1" s="1"/>
  <c r="H50" i="1"/>
  <c r="K50" i="1" s="1"/>
  <c r="N50" i="1" s="1"/>
  <c r="Q50" i="1" s="1"/>
  <c r="T50" i="1" s="1"/>
  <c r="H51" i="1"/>
  <c r="K51" i="1" s="1"/>
  <c r="N51" i="1" s="1"/>
  <c r="Q51" i="1" s="1"/>
  <c r="T51" i="1" s="1"/>
  <c r="K39" i="1"/>
  <c r="N39" i="1" s="1"/>
  <c r="H39" i="1"/>
  <c r="H40" i="1"/>
  <c r="K40" i="1" s="1"/>
  <c r="H41" i="1"/>
  <c r="Q39" i="1" l="1"/>
  <c r="T39" i="1" s="1"/>
  <c r="O39" i="1"/>
  <c r="S66" i="1"/>
  <c r="J66" i="1"/>
  <c r="M66" i="1"/>
  <c r="P66" i="1"/>
  <c r="R39" i="1" l="1"/>
  <c r="U39" i="1" s="1"/>
  <c r="K64" i="1"/>
  <c r="N64" i="1" s="1"/>
  <c r="Q64" i="1" s="1"/>
  <c r="T64" i="1" s="1"/>
  <c r="K63" i="1"/>
  <c r="N63" i="1" s="1"/>
  <c r="Q63" i="1" s="1"/>
  <c r="T63" i="1" s="1"/>
  <c r="H30" i="1"/>
  <c r="K30" i="1" s="1"/>
  <c r="N30" i="1" s="1"/>
  <c r="K29" i="1"/>
  <c r="N29" i="1" s="1"/>
  <c r="Q29" i="1" s="1"/>
  <c r="T29" i="1" s="1"/>
  <c r="H31" i="1"/>
  <c r="K31" i="1" s="1"/>
  <c r="N31" i="1" s="1"/>
  <c r="Q31" i="1" s="1"/>
  <c r="T31" i="1" s="1"/>
  <c r="H49" i="1"/>
  <c r="K49" i="1" s="1"/>
  <c r="N49" i="1" s="1"/>
  <c r="Q49" i="1" s="1"/>
  <c r="T49" i="1" s="1"/>
  <c r="H52" i="1"/>
  <c r="K52" i="1" s="1"/>
  <c r="N52" i="1" s="1"/>
  <c r="H53" i="1"/>
  <c r="K53" i="1" s="1"/>
  <c r="N53" i="1" s="1"/>
  <c r="Q53" i="1" s="1"/>
  <c r="K77" i="1"/>
  <c r="K111" i="1"/>
  <c r="K86" i="1"/>
  <c r="K94" i="1"/>
  <c r="K102" i="1"/>
  <c r="K119" i="1"/>
  <c r="K134" i="1" s="1"/>
  <c r="K41" i="1"/>
  <c r="N41" i="1" s="1"/>
  <c r="N40" i="1"/>
  <c r="O40" i="1" s="1"/>
  <c r="R40" i="1" s="1"/>
  <c r="U40" i="1" s="1"/>
  <c r="U77" i="1"/>
  <c r="U111" i="1"/>
  <c r="U86" i="1"/>
  <c r="U94" i="1"/>
  <c r="U102" i="1"/>
  <c r="U119" i="1"/>
  <c r="U65" i="1"/>
  <c r="U54" i="1"/>
  <c r="U32" i="1"/>
  <c r="U33" i="1" s="1"/>
  <c r="U34" i="1" s="1"/>
  <c r="T77" i="1"/>
  <c r="T111" i="1"/>
  <c r="T86" i="1"/>
  <c r="T94" i="1"/>
  <c r="T102" i="1"/>
  <c r="T119" i="1"/>
  <c r="R77" i="1"/>
  <c r="R111" i="1"/>
  <c r="R86" i="1"/>
  <c r="R94" i="1"/>
  <c r="R102" i="1"/>
  <c r="R119" i="1"/>
  <c r="R65" i="1"/>
  <c r="R54" i="1"/>
  <c r="R55" i="1" s="1"/>
  <c r="R56" i="1" s="1"/>
  <c r="R32" i="1"/>
  <c r="R33" i="1" s="1"/>
  <c r="R34" i="1" s="1"/>
  <c r="Q77" i="1"/>
  <c r="Q111" i="1"/>
  <c r="Q86" i="1"/>
  <c r="Q94" i="1"/>
  <c r="Q102" i="1"/>
  <c r="Q119" i="1"/>
  <c r="O77" i="1"/>
  <c r="O111" i="1"/>
  <c r="O86" i="1"/>
  <c r="O94" i="1"/>
  <c r="O102" i="1"/>
  <c r="O119" i="1"/>
  <c r="O65" i="1"/>
  <c r="O54" i="1"/>
  <c r="O55" i="1" s="1"/>
  <c r="O32" i="1"/>
  <c r="O33" i="1" s="1"/>
  <c r="O34" i="1" s="1"/>
  <c r="N77" i="1"/>
  <c r="N111" i="1"/>
  <c r="N86" i="1"/>
  <c r="N94" i="1"/>
  <c r="N102" i="1"/>
  <c r="N119" i="1"/>
  <c r="L77" i="1"/>
  <c r="L111" i="1"/>
  <c r="L86" i="1"/>
  <c r="L94" i="1"/>
  <c r="L102" i="1"/>
  <c r="L119" i="1"/>
  <c r="L65" i="1"/>
  <c r="L66" i="1" s="1"/>
  <c r="L54" i="1"/>
  <c r="L55" i="1" s="1"/>
  <c r="L56" i="1" s="1"/>
  <c r="L42" i="1"/>
  <c r="L43" i="1" s="1"/>
  <c r="L32" i="1"/>
  <c r="L33" i="1" s="1"/>
  <c r="L34" i="1" s="1"/>
  <c r="H77" i="1"/>
  <c r="H111" i="1"/>
  <c r="H86" i="1"/>
  <c r="H94" i="1"/>
  <c r="H102" i="1"/>
  <c r="H119" i="1"/>
  <c r="I94" i="1"/>
  <c r="I102" i="1"/>
  <c r="I119" i="1"/>
  <c r="I86" i="1"/>
  <c r="I77" i="1"/>
  <c r="I111" i="1"/>
  <c r="I32" i="1"/>
  <c r="I33" i="1" s="1"/>
  <c r="I42" i="1"/>
  <c r="I43" i="1" s="1"/>
  <c r="I44" i="1" s="1"/>
  <c r="I54" i="1"/>
  <c r="I55" i="1" s="1"/>
  <c r="I65" i="1"/>
  <c r="I66" i="1" s="1"/>
  <c r="C5" i="1"/>
  <c r="F95" i="1" l="1"/>
  <c r="C87" i="1"/>
  <c r="Q40" i="1"/>
  <c r="T40" i="1" s="1"/>
  <c r="C78" i="1"/>
  <c r="F78" i="1"/>
  <c r="F120" i="1"/>
  <c r="C95" i="1"/>
  <c r="F112" i="1"/>
  <c r="F87" i="1"/>
  <c r="F103" i="1"/>
  <c r="C112" i="1"/>
  <c r="U55" i="1"/>
  <c r="U56" i="1" s="1"/>
  <c r="O56" i="1"/>
  <c r="C120" i="1"/>
  <c r="U66" i="1"/>
  <c r="U67" i="1" s="1"/>
  <c r="R66" i="1"/>
  <c r="R67" i="1" s="1"/>
  <c r="O66" i="1"/>
  <c r="O67" i="1" s="1"/>
  <c r="I34" i="1"/>
  <c r="F35" i="1" s="1"/>
  <c r="L44" i="1"/>
  <c r="L67" i="1"/>
  <c r="C103" i="1"/>
  <c r="I132" i="1"/>
  <c r="I131" i="1"/>
  <c r="H42" i="1"/>
  <c r="H43" i="1" s="1"/>
  <c r="H44" i="1" s="1"/>
  <c r="Q30" i="1"/>
  <c r="T30" i="1" s="1"/>
  <c r="Q52" i="1"/>
  <c r="T52" i="1" s="1"/>
  <c r="N54" i="1"/>
  <c r="L132" i="1"/>
  <c r="L131" i="1"/>
  <c r="I67" i="1"/>
  <c r="I56" i="1"/>
  <c r="K42" i="1"/>
  <c r="K43" i="1" s="1"/>
  <c r="K44" i="1" s="1"/>
  <c r="K32" i="1"/>
  <c r="K33" i="1" s="1"/>
  <c r="K34" i="1" s="1"/>
  <c r="H54" i="1"/>
  <c r="H55" i="1" s="1"/>
  <c r="H56" i="1" s="1"/>
  <c r="K54" i="1"/>
  <c r="K55" i="1" s="1"/>
  <c r="H32" i="1"/>
  <c r="H33" i="1" s="1"/>
  <c r="H34" i="1" s="1"/>
  <c r="T53" i="1"/>
  <c r="Q41" i="1"/>
  <c r="T41" i="1" s="1"/>
  <c r="O41" i="1"/>
  <c r="N42" i="1"/>
  <c r="K65" i="1"/>
  <c r="K66" i="1" s="1"/>
  <c r="H65" i="1"/>
  <c r="Q54" i="1" l="1"/>
  <c r="Q55" i="1" s="1"/>
  <c r="Q56" i="1" s="1"/>
  <c r="T54" i="1"/>
  <c r="T55" i="1" s="1"/>
  <c r="T56" i="1" s="1"/>
  <c r="L133" i="1"/>
  <c r="F57" i="1"/>
  <c r="F68" i="1"/>
  <c r="H131" i="1"/>
  <c r="H66" i="1"/>
  <c r="N32" i="1"/>
  <c r="N33" i="1" s="1"/>
  <c r="N34" i="1" s="1"/>
  <c r="N55" i="1"/>
  <c r="N56" i="1" s="1"/>
  <c r="K56" i="1"/>
  <c r="K131" i="1"/>
  <c r="I133" i="1"/>
  <c r="N43" i="1"/>
  <c r="N44" i="1" s="1"/>
  <c r="O42" i="1"/>
  <c r="O131" i="1" s="1"/>
  <c r="Q42" i="1"/>
  <c r="R41" i="1"/>
  <c r="U41" i="1" s="1"/>
  <c r="T42" i="1"/>
  <c r="K132" i="1"/>
  <c r="N65" i="1"/>
  <c r="K133" i="1" l="1"/>
  <c r="L135" i="1"/>
  <c r="N131" i="1"/>
  <c r="N66" i="1"/>
  <c r="N132" i="1" s="1"/>
  <c r="T32" i="1"/>
  <c r="T33" i="1" s="1"/>
  <c r="T34" i="1" s="1"/>
  <c r="Q32" i="1"/>
  <c r="Q33" i="1" s="1"/>
  <c r="Q34" i="1" s="1"/>
  <c r="H132" i="1"/>
  <c r="H133" i="1" s="1"/>
  <c r="K67" i="1"/>
  <c r="C57" i="1"/>
  <c r="R42" i="1"/>
  <c r="R131" i="1" s="1"/>
  <c r="T43" i="1"/>
  <c r="T44" i="1" s="1"/>
  <c r="Q43" i="1"/>
  <c r="Q44" i="1" s="1"/>
  <c r="O43" i="1"/>
  <c r="O132" i="1" s="1"/>
  <c r="U42" i="1"/>
  <c r="U131" i="1" s="1"/>
  <c r="Q65" i="1"/>
  <c r="T65" i="1"/>
  <c r="H67" i="1"/>
  <c r="I135" i="1" l="1"/>
  <c r="L136" i="1"/>
  <c r="L137" i="1" s="1"/>
  <c r="C35" i="1"/>
  <c r="T131" i="1"/>
  <c r="T66" i="1"/>
  <c r="T132" i="1" s="1"/>
  <c r="Q131" i="1"/>
  <c r="Q66" i="1"/>
  <c r="Q132" i="1" s="1"/>
  <c r="O44" i="1"/>
  <c r="C45" i="1"/>
  <c r="U43" i="1"/>
  <c r="U132" i="1" s="1"/>
  <c r="R43" i="1"/>
  <c r="R132" i="1" s="1"/>
  <c r="N133" i="1"/>
  <c r="O133" i="1"/>
  <c r="N67" i="1"/>
  <c r="I136" i="1" l="1"/>
  <c r="I137" i="1" s="1"/>
  <c r="L138" i="1"/>
  <c r="K135" i="1"/>
  <c r="K136" i="1" s="1"/>
  <c r="K137" i="1" s="1"/>
  <c r="U44" i="1"/>
  <c r="R44" i="1"/>
  <c r="R133" i="1"/>
  <c r="U133" i="1"/>
  <c r="U134" i="1" s="1"/>
  <c r="T67" i="1"/>
  <c r="T133" i="1"/>
  <c r="Q67" i="1"/>
  <c r="Q133" i="1"/>
  <c r="I138" i="1" l="1"/>
  <c r="U135" i="1"/>
  <c r="U136" i="1" s="1"/>
  <c r="N135" i="1"/>
  <c r="N136" i="1" s="1"/>
  <c r="N137" i="1" s="1"/>
  <c r="O135" i="1"/>
  <c r="O136" i="1" s="1"/>
  <c r="O137" i="1" s="1"/>
  <c r="T135" i="1"/>
  <c r="T136" i="1" s="1"/>
  <c r="T137" i="1" s="1"/>
  <c r="K138" i="1"/>
  <c r="F45" i="1"/>
  <c r="C68" i="1"/>
  <c r="C69" i="1" s="1"/>
  <c r="T138" i="1" l="1"/>
  <c r="R135" i="1"/>
  <c r="Q135" i="1"/>
  <c r="Q136" i="1" s="1"/>
  <c r="Q137" i="1" s="1"/>
  <c r="U137" i="1"/>
  <c r="U138" i="1" s="1"/>
  <c r="O138" i="1"/>
  <c r="N138" i="1"/>
  <c r="H137" i="1"/>
  <c r="R136" i="1" l="1"/>
  <c r="R137" i="1" s="1"/>
  <c r="Q138" i="1"/>
  <c r="R138" i="1" l="1"/>
  <c r="C140" i="1" s="1"/>
</calcChain>
</file>

<file path=xl/sharedStrings.xml><?xml version="1.0" encoding="utf-8"?>
<sst xmlns="http://schemas.openxmlformats.org/spreadsheetml/2006/main" count="177" uniqueCount="84">
  <si>
    <t>Name:</t>
  </si>
  <si>
    <t>Date:</t>
  </si>
  <si>
    <t>Revised:</t>
  </si>
  <si>
    <t>Proposal Title:</t>
  </si>
  <si>
    <t>This worksheet assumes that each subawardee will be issued a new contract each year.</t>
  </si>
  <si>
    <t>Enter data in year 1 and it will be projected in all future years using the indicated increment</t>
  </si>
  <si>
    <t>Data may be entered in any future year and it will be projected to the end.</t>
  </si>
  <si>
    <t xml:space="preserve">Increment Rate </t>
  </si>
  <si>
    <t>Fringe Rates</t>
  </si>
  <si>
    <t>Fulltime Employees</t>
  </si>
  <si>
    <t xml:space="preserve">Hourly </t>
  </si>
  <si>
    <t>Personnel</t>
  </si>
  <si>
    <t>% Effort</t>
  </si>
  <si>
    <t>Annual Salary</t>
  </si>
  <si>
    <t>Year 1</t>
  </si>
  <si>
    <t>Year 2</t>
  </si>
  <si>
    <t>Year 3</t>
  </si>
  <si>
    <t>Year 4</t>
  </si>
  <si>
    <t>Year 5</t>
  </si>
  <si>
    <t>Subtotals</t>
  </si>
  <si>
    <t>Fringe Benefits Subtotals</t>
  </si>
  <si>
    <t xml:space="preserve">Subtotals </t>
  </si>
  <si>
    <t>Stipends</t>
  </si>
  <si>
    <t>Equipment</t>
  </si>
  <si>
    <t>Fringe</t>
  </si>
  <si>
    <t>Total Indirect (F&amp;A)</t>
  </si>
  <si>
    <t>Total Costs</t>
  </si>
  <si>
    <t>Other</t>
  </si>
  <si>
    <t>Other Project Total</t>
  </si>
  <si>
    <t xml:space="preserve"> Indirect (F&amp;A) Base</t>
  </si>
  <si>
    <t>Total Direct Costs</t>
  </si>
  <si>
    <t>Project Start Date</t>
  </si>
  <si>
    <t>Project EndDate</t>
  </si>
  <si>
    <t>F&amp;A Rate (Indirect Cost)</t>
  </si>
  <si>
    <t xml:space="preserve">Fringe Rates Continued </t>
  </si>
  <si>
    <t>Proposal Budget Worksheet, 5 Years</t>
  </si>
  <si>
    <t>Compliments of the Office of Research and Sponsored Programs</t>
  </si>
  <si>
    <t>Faculty (Release Time)</t>
  </si>
  <si>
    <t>Faculty (Summer)</t>
  </si>
  <si>
    <t>Fulltime, and Part-time A</t>
  </si>
  <si>
    <t>Faculty (Summer) Project Total Requested/ Inkind</t>
  </si>
  <si>
    <t>Contractual Services</t>
  </si>
  <si>
    <t>Travel Project Total Requested/ Inkind</t>
  </si>
  <si>
    <t>Equipment Project Total Requested/ Inkind</t>
  </si>
  <si>
    <t>Months</t>
  </si>
  <si>
    <r>
      <t xml:space="preserve">Please note: </t>
    </r>
    <r>
      <rPr>
        <sz val="16"/>
        <rFont val="Arial"/>
        <family val="2"/>
      </rPr>
      <t>this templates automatically calculates university average fringe rates and the federally negotiated indirect/F&amp;A rates.  Please refer to the proposal guidelines for specific budgetary instructions.</t>
    </r>
  </si>
  <si>
    <t>Person Months</t>
  </si>
  <si>
    <t># of Credits</t>
  </si>
  <si>
    <t xml:space="preserve"> Faculty (Release Time) Academic Year 9 months</t>
  </si>
  <si>
    <t>Faculty (Summer) 3 months</t>
  </si>
  <si>
    <t>Senior Key Personnel</t>
  </si>
  <si>
    <t>Other Personnel</t>
  </si>
  <si>
    <t>Full-time &amp; Part-Time A</t>
  </si>
  <si>
    <t>Note: A minimum of 1% academic year effort is required for all Senior Key Personnel</t>
  </si>
  <si>
    <t>Part-Time B</t>
  </si>
  <si>
    <t>Hour per Pay Period</t>
  </si>
  <si>
    <t>Hourly Rate</t>
  </si>
  <si>
    <t># of Weeks</t>
  </si>
  <si>
    <t>Sponsor / Requested</t>
  </si>
  <si>
    <t>In-Kind  Match</t>
  </si>
  <si>
    <t>Total P ersonnel Costs</t>
  </si>
  <si>
    <t xml:space="preserve">OTPS </t>
  </si>
  <si>
    <t>Total OTPS</t>
  </si>
  <si>
    <t>Total Salaries and Fringe</t>
  </si>
  <si>
    <t xml:space="preserve"> Project Totals</t>
  </si>
  <si>
    <t>38 hours per bi-weekly pay period and paid on an hourly basis</t>
  </si>
  <si>
    <t xml:space="preserve">Part Time B = Employees scheduled to work no more than </t>
  </si>
  <si>
    <t>Fulltime = 70 hours or more per bi-weekly  pay period and paid on an annual basis</t>
  </si>
  <si>
    <t>Part Time A = Part time employees scheduled to work more than 38 hours but less than 70 per bi-weekly pay period</t>
  </si>
  <si>
    <t>Key Personnel Project Total Requested/ Inkind</t>
  </si>
  <si>
    <t>Fulltime and Part-time A Project Total Requested/ Inkind</t>
  </si>
  <si>
    <t>Senior Key Personnel  Subtotals</t>
  </si>
  <si>
    <t>Faculty (Summer)  Subtotals</t>
  </si>
  <si>
    <t>Fulltime and Part-Time A  Subtotals</t>
  </si>
  <si>
    <t>Part-Time B Project Total Requested/ Inkind</t>
  </si>
  <si>
    <t>Part-Time B Project Subtotals</t>
  </si>
  <si>
    <t>Travel</t>
  </si>
  <si>
    <t>Supplies &amp; Materials</t>
  </si>
  <si>
    <t>Subawards</t>
  </si>
  <si>
    <t>Supplies &amp;Materials Project Total Requested/ Inkind</t>
  </si>
  <si>
    <t>Contractual Services Project Total</t>
  </si>
  <si>
    <t>Subaward Project Total</t>
  </si>
  <si>
    <t>Stipends Project Total Requested/ Inkind</t>
  </si>
  <si>
    <t>Grant Total 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</si>
</sst>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i/>
      <sz val="16"/>
      <name val="Arial"/>
      <family val="2"/>
    </font>
    <font>
      <b/>
      <sz val="16"/>
      <color indexed="12"/>
      <name val="Arial"/>
      <family val="2"/>
    </font>
    <font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4" xfId="0" applyFont="1" applyFill="1" applyBorder="1" applyAlignment="1" applyProtection="1">
      <alignment horizontal="left"/>
    </xf>
    <xf numFmtId="10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10" fontId="5" fillId="0" borderId="0" xfId="0" applyNumberFormat="1" applyFont="1" applyFill="1" applyBorder="1" applyProtection="1">
      <protection locked="0"/>
    </xf>
    <xf numFmtId="10" fontId="4" fillId="0" borderId="0" xfId="0" applyNumberFormat="1" applyFont="1" applyFill="1" applyBorder="1" applyAlignment="1" applyProtection="1">
      <protection locked="0"/>
    </xf>
    <xf numFmtId="0" fontId="3" fillId="4" borderId="0" xfId="0" applyFont="1" applyFill="1" applyBorder="1" applyProtection="1"/>
    <xf numFmtId="0" fontId="4" fillId="4" borderId="0" xfId="0" applyFont="1" applyFill="1" applyBorder="1" applyProtection="1"/>
    <xf numFmtId="3" fontId="4" fillId="4" borderId="0" xfId="0" applyNumberFormat="1" applyFont="1" applyFill="1" applyBorder="1" applyProtection="1">
      <protection locked="0"/>
    </xf>
    <xf numFmtId="0" fontId="3" fillId="4" borderId="0" xfId="0" applyFont="1" applyFill="1" applyBorder="1" applyAlignment="1" applyProtection="1">
      <alignment horizontal="center"/>
    </xf>
    <xf numFmtId="10" fontId="3" fillId="4" borderId="1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 wrapText="1"/>
    </xf>
    <xf numFmtId="3" fontId="3" fillId="4" borderId="0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Protection="1">
      <protection locked="0"/>
    </xf>
    <xf numFmtId="3" fontId="4" fillId="0" borderId="0" xfId="2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10" fontId="4" fillId="0" borderId="0" xfId="3" applyNumberFormat="1" applyFont="1" applyFill="1" applyBorder="1" applyAlignment="1" applyProtection="1">
      <alignment horizontal="center"/>
      <protection locked="0"/>
    </xf>
    <xf numFmtId="42" fontId="4" fillId="0" borderId="0" xfId="1" applyNumberFormat="1" applyFont="1" applyFill="1" applyBorder="1" applyProtection="1">
      <protection locked="0"/>
    </xf>
    <xf numFmtId="165" fontId="4" fillId="2" borderId="0" xfId="0" applyNumberFormat="1" applyFont="1" applyFill="1" applyBorder="1" applyProtection="1"/>
    <xf numFmtId="165" fontId="3" fillId="0" borderId="0" xfId="2" applyNumberFormat="1" applyFont="1" applyFill="1" applyBorder="1" applyProtection="1"/>
    <xf numFmtId="165" fontId="3" fillId="0" borderId="6" xfId="2" applyNumberFormat="1" applyFont="1" applyFill="1" applyBorder="1" applyProtection="1"/>
    <xf numFmtId="164" fontId="4" fillId="0" borderId="0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2" borderId="6" xfId="0" applyNumberFormat="1" applyFont="1" applyFill="1" applyBorder="1" applyProtection="1"/>
    <xf numFmtId="0" fontId="3" fillId="4" borderId="4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42" fontId="4" fillId="0" borderId="0" xfId="0" applyNumberFormat="1" applyFont="1" applyFill="1" applyBorder="1" applyProtection="1"/>
    <xf numFmtId="0" fontId="4" fillId="2" borderId="0" xfId="0" applyFont="1" applyFill="1" applyBorder="1" applyProtection="1"/>
    <xf numFmtId="10" fontId="4" fillId="0" borderId="0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/>
      <protection locked="0"/>
    </xf>
    <xf numFmtId="3" fontId="4" fillId="0" borderId="1" xfId="2" applyNumberFormat="1" applyFont="1" applyFill="1" applyBorder="1" applyProtection="1">
      <protection locked="0"/>
    </xf>
    <xf numFmtId="42" fontId="4" fillId="0" borderId="0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left" indent="3"/>
      <protection locked="0"/>
    </xf>
    <xf numFmtId="0" fontId="4" fillId="0" borderId="7" xfId="0" applyFont="1" applyFill="1" applyBorder="1" applyAlignment="1" applyProtection="1">
      <alignment horizontal="left" indent="3"/>
      <protection locked="0"/>
    </xf>
    <xf numFmtId="165" fontId="3" fillId="0" borderId="6" xfId="0" applyNumberFormat="1" applyFont="1" applyFill="1" applyBorder="1" applyProtection="1"/>
    <xf numFmtId="165" fontId="3" fillId="2" borderId="0" xfId="0" applyNumberFormat="1" applyFont="1" applyFill="1" applyBorder="1" applyProtection="1"/>
    <xf numFmtId="165" fontId="3" fillId="2" borderId="6" xfId="0" applyNumberFormat="1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165" fontId="3" fillId="4" borderId="0" xfId="0" applyNumberFormat="1" applyFont="1" applyFill="1" applyBorder="1" applyProtection="1"/>
    <xf numFmtId="165" fontId="4" fillId="4" borderId="0" xfId="0" applyNumberFormat="1" applyFont="1" applyFill="1" applyBorder="1" applyProtection="1"/>
    <xf numFmtId="165" fontId="3" fillId="4" borderId="6" xfId="0" applyNumberFormat="1" applyFont="1" applyFill="1" applyBorder="1" applyProtection="1"/>
    <xf numFmtId="0" fontId="3" fillId="4" borderId="7" xfId="0" applyFont="1" applyFill="1" applyBorder="1" applyAlignment="1" applyProtection="1">
      <alignment horizontal="left"/>
    </xf>
    <xf numFmtId="0" fontId="4" fillId="4" borderId="1" xfId="0" applyFont="1" applyFill="1" applyBorder="1" applyProtection="1"/>
    <xf numFmtId="0" fontId="4" fillId="0" borderId="4" xfId="0" applyFont="1" applyFill="1" applyBorder="1" applyAlignment="1" applyProtection="1">
      <alignment horizontal="left" indent="10"/>
      <protection locked="0"/>
    </xf>
    <xf numFmtId="0" fontId="4" fillId="2" borderId="0" xfId="0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left" indent="10"/>
      <protection locked="0"/>
    </xf>
    <xf numFmtId="3" fontId="4" fillId="0" borderId="1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164" fontId="4" fillId="2" borderId="0" xfId="0" applyNumberFormat="1" applyFont="1" applyFill="1" applyBorder="1" applyProtection="1"/>
    <xf numFmtId="3" fontId="4" fillId="2" borderId="0" xfId="0" applyNumberFormat="1" applyFont="1" applyFill="1" applyBorder="1" applyProtection="1"/>
    <xf numFmtId="3" fontId="4" fillId="2" borderId="6" xfId="0" applyNumberFormat="1" applyFont="1" applyFill="1" applyBorder="1" applyProtection="1"/>
    <xf numFmtId="3" fontId="4" fillId="0" borderId="0" xfId="0" applyNumberFormat="1" applyFont="1" applyFill="1" applyBorder="1" applyProtection="1"/>
    <xf numFmtId="3" fontId="4" fillId="0" borderId="6" xfId="0" applyNumberFormat="1" applyFont="1" applyFill="1" applyBorder="1" applyProtection="1"/>
    <xf numFmtId="0" fontId="4" fillId="0" borderId="6" xfId="0" applyFont="1" applyFill="1" applyBorder="1" applyProtection="1">
      <protection locked="0"/>
    </xf>
    <xf numFmtId="3" fontId="3" fillId="2" borderId="0" xfId="0" applyNumberFormat="1" applyFont="1" applyFill="1" applyBorder="1" applyProtection="1"/>
    <xf numFmtId="3" fontId="3" fillId="2" borderId="6" xfId="0" applyNumberFormat="1" applyFont="1" applyFill="1" applyBorder="1" applyProtection="1"/>
    <xf numFmtId="44" fontId="4" fillId="0" borderId="0" xfId="2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left"/>
    </xf>
    <xf numFmtId="3" fontId="4" fillId="0" borderId="1" xfId="0" applyNumberFormat="1" applyFont="1" applyFill="1" applyBorder="1" applyProtection="1"/>
    <xf numFmtId="3" fontId="4" fillId="0" borderId="5" xfId="0" applyNumberFormat="1" applyFont="1" applyFill="1" applyBorder="1" applyProtection="1"/>
    <xf numFmtId="0" fontId="4" fillId="3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42" fontId="3" fillId="2" borderId="0" xfId="2" applyNumberFormat="1" applyFont="1" applyFill="1" applyBorder="1" applyAlignment="1" applyProtection="1">
      <alignment horizontal="right"/>
    </xf>
    <xf numFmtId="42" fontId="3" fillId="0" borderId="0" xfId="0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1" xfId="2" applyNumberFormat="1" applyFont="1" applyFill="1" applyBorder="1" applyAlignment="1" applyProtection="1">
      <alignment horizontal="right"/>
    </xf>
    <xf numFmtId="42" fontId="3" fillId="2" borderId="1" xfId="2" applyNumberFormat="1" applyFont="1" applyFill="1" applyBorder="1" applyAlignment="1" applyProtection="1">
      <alignment horizontal="right"/>
    </xf>
    <xf numFmtId="42" fontId="3" fillId="0" borderId="0" xfId="2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4" fillId="2" borderId="4" xfId="0" applyFont="1" applyFill="1" applyBorder="1" applyProtection="1"/>
    <xf numFmtId="42" fontId="4" fillId="2" borderId="0" xfId="0" applyNumberFormat="1" applyFont="1" applyFill="1" applyBorder="1" applyProtection="1"/>
    <xf numFmtId="0" fontId="4" fillId="2" borderId="6" xfId="0" applyFont="1" applyFill="1" applyBorder="1" applyProtection="1"/>
    <xf numFmtId="5" fontId="4" fillId="0" borderId="0" xfId="2" applyNumberFormat="1" applyFont="1" applyFill="1" applyBorder="1" applyProtection="1">
      <protection locked="0"/>
    </xf>
    <xf numFmtId="5" fontId="4" fillId="2" borderId="0" xfId="2" applyNumberFormat="1" applyFont="1" applyFill="1" applyBorder="1" applyProtection="1">
      <protection locked="0"/>
    </xf>
    <xf numFmtId="5" fontId="4" fillId="0" borderId="6" xfId="2" applyNumberFormat="1" applyFont="1" applyFill="1" applyBorder="1" applyProtection="1">
      <protection locked="0"/>
    </xf>
    <xf numFmtId="5" fontId="3" fillId="0" borderId="0" xfId="2" applyNumberFormat="1" applyFont="1" applyFill="1" applyBorder="1" applyAlignment="1" applyProtection="1"/>
    <xf numFmtId="165" fontId="4" fillId="0" borderId="0" xfId="2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165" fontId="4" fillId="2" borderId="0" xfId="0" applyNumberFormat="1" applyFont="1" applyFill="1" applyBorder="1" applyProtection="1">
      <protection locked="0"/>
    </xf>
    <xf numFmtId="165" fontId="4" fillId="0" borderId="1" xfId="2" applyNumberFormat="1" applyFont="1" applyFill="1" applyBorder="1" applyProtection="1">
      <protection locked="0"/>
    </xf>
    <xf numFmtId="165" fontId="4" fillId="0" borderId="5" xfId="2" applyNumberFormat="1" applyFont="1" applyFill="1" applyBorder="1" applyProtection="1">
      <protection locked="0"/>
    </xf>
    <xf numFmtId="5" fontId="4" fillId="0" borderId="1" xfId="2" applyNumberFormat="1" applyFont="1" applyFill="1" applyBorder="1" applyProtection="1">
      <protection locked="0"/>
    </xf>
    <xf numFmtId="5" fontId="4" fillId="0" borderId="5" xfId="2" applyNumberFormat="1" applyFont="1" applyFill="1" applyBorder="1" applyProtection="1">
      <protection locked="0"/>
    </xf>
    <xf numFmtId="5" fontId="4" fillId="0" borderId="0" xfId="2" applyNumberFormat="1" applyFont="1" applyFill="1" applyBorder="1" applyAlignment="1" applyProtection="1"/>
    <xf numFmtId="5" fontId="4" fillId="0" borderId="0" xfId="2" applyNumberFormat="1" applyFont="1" applyFill="1" applyBorder="1" applyAlignment="1" applyProtection="1">
      <protection locked="0"/>
    </xf>
    <xf numFmtId="5" fontId="4" fillId="2" borderId="0" xfId="2" applyNumberFormat="1" applyFont="1" applyFill="1" applyBorder="1" applyAlignment="1" applyProtection="1">
      <protection locked="0"/>
    </xf>
    <xf numFmtId="5" fontId="4" fillId="0" borderId="6" xfId="2" applyNumberFormat="1" applyFont="1" applyFill="1" applyBorder="1" applyAlignment="1" applyProtection="1">
      <protection locked="0"/>
    </xf>
    <xf numFmtId="5" fontId="3" fillId="0" borderId="4" xfId="2" applyNumberFormat="1" applyFont="1" applyFill="1" applyBorder="1" applyAlignment="1" applyProtection="1"/>
    <xf numFmtId="42" fontId="3" fillId="2" borderId="0" xfId="2" applyNumberFormat="1" applyFont="1" applyFill="1" applyBorder="1" applyAlignment="1" applyProtection="1"/>
    <xf numFmtId="5" fontId="3" fillId="2" borderId="0" xfId="2" applyNumberFormat="1" applyFont="1" applyFill="1" applyBorder="1" applyAlignment="1" applyProtection="1"/>
    <xf numFmtId="5" fontId="3" fillId="0" borderId="6" xfId="2" applyNumberFormat="1" applyFont="1" applyFill="1" applyBorder="1" applyAlignment="1" applyProtection="1"/>
    <xf numFmtId="0" fontId="3" fillId="4" borderId="0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3" fillId="4" borderId="1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2" fontId="4" fillId="0" borderId="0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>
      <alignment horizontal="left"/>
    </xf>
    <xf numFmtId="2" fontId="4" fillId="0" borderId="0" xfId="0" applyNumberFormat="1" applyFont="1" applyFill="1" applyBorder="1" applyProtection="1"/>
    <xf numFmtId="2" fontId="4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4" fillId="4" borderId="0" xfId="0" applyNumberFormat="1" applyFont="1" applyFill="1" applyBorder="1" applyProtection="1"/>
    <xf numFmtId="2" fontId="4" fillId="0" borderId="0" xfId="3" applyNumberFormat="1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 applyBorder="1" applyProtection="1"/>
    <xf numFmtId="2" fontId="3" fillId="0" borderId="0" xfId="0" applyNumberFormat="1" applyFont="1" applyFill="1" applyBorder="1" applyProtection="1"/>
    <xf numFmtId="2" fontId="3" fillId="4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2" fontId="3" fillId="4" borderId="0" xfId="0" applyNumberFormat="1" applyFont="1" applyFill="1" applyBorder="1" applyProtection="1"/>
    <xf numFmtId="2" fontId="4" fillId="0" borderId="0" xfId="2" applyNumberFormat="1" applyFont="1" applyFill="1" applyBorder="1" applyProtection="1">
      <protection locked="0"/>
    </xf>
    <xf numFmtId="2" fontId="4" fillId="3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Alignment="1" applyProtection="1"/>
    <xf numFmtId="0" fontId="3" fillId="4" borderId="0" xfId="0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3" fillId="4" borderId="4" xfId="0" applyFont="1" applyFill="1" applyBorder="1" applyAlignment="1" applyProtection="1">
      <alignment horizontal="right"/>
    </xf>
    <xf numFmtId="0" fontId="3" fillId="5" borderId="4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right"/>
    </xf>
    <xf numFmtId="165" fontId="3" fillId="5" borderId="0" xfId="0" applyNumberFormat="1" applyFont="1" applyFill="1" applyBorder="1" applyProtection="1"/>
    <xf numFmtId="2" fontId="3" fillId="5" borderId="0" xfId="0" applyNumberFormat="1" applyFont="1" applyFill="1" applyBorder="1" applyProtection="1"/>
    <xf numFmtId="165" fontId="4" fillId="5" borderId="0" xfId="0" applyNumberFormat="1" applyFont="1" applyFill="1" applyBorder="1" applyProtection="1"/>
    <xf numFmtId="165" fontId="4" fillId="5" borderId="6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2" xfId="0" applyFont="1" applyFill="1" applyBorder="1" applyProtection="1"/>
    <xf numFmtId="0" fontId="3" fillId="0" borderId="12" xfId="0" applyFont="1" applyFill="1" applyBorder="1" applyAlignment="1" applyProtection="1"/>
    <xf numFmtId="0" fontId="4" fillId="0" borderId="11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1" xfId="0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left"/>
    </xf>
    <xf numFmtId="0" fontId="4" fillId="0" borderId="12" xfId="0" applyFont="1" applyFill="1" applyBorder="1" applyProtection="1"/>
    <xf numFmtId="0" fontId="3" fillId="0" borderId="11" xfId="0" applyFont="1" applyFill="1" applyBorder="1" applyAlignment="1" applyProtection="1">
      <alignment horizontal="left"/>
    </xf>
    <xf numFmtId="0" fontId="8" fillId="0" borderId="12" xfId="0" applyFont="1" applyFill="1" applyBorder="1" applyProtection="1"/>
    <xf numFmtId="0" fontId="3" fillId="0" borderId="11" xfId="0" applyFont="1" applyFill="1" applyBorder="1" applyProtection="1"/>
    <xf numFmtId="0" fontId="4" fillId="0" borderId="11" xfId="0" applyFont="1" applyFill="1" applyBorder="1" applyAlignment="1" applyProtection="1">
      <alignment horizontal="left" indent="2"/>
    </xf>
    <xf numFmtId="0" fontId="4" fillId="0" borderId="11" xfId="0" applyFont="1" applyFill="1" applyBorder="1" applyAlignment="1" applyProtection="1">
      <alignment horizontal="left" indent="3"/>
    </xf>
    <xf numFmtId="0" fontId="8" fillId="0" borderId="18" xfId="0" applyFont="1" applyFill="1" applyBorder="1" applyProtection="1"/>
    <xf numFmtId="0" fontId="4" fillId="0" borderId="19" xfId="0" applyFont="1" applyFill="1" applyBorder="1" applyProtection="1"/>
    <xf numFmtId="2" fontId="4" fillId="0" borderId="19" xfId="0" applyNumberFormat="1" applyFont="1" applyFill="1" applyBorder="1" applyProtection="1"/>
    <xf numFmtId="0" fontId="4" fillId="0" borderId="20" xfId="0" applyFont="1" applyFill="1" applyBorder="1" applyProtection="1"/>
    <xf numFmtId="0" fontId="3" fillId="0" borderId="4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4" borderId="1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22" fontId="3" fillId="0" borderId="0" xfId="0" applyNumberFormat="1" applyFont="1" applyFill="1" applyBorder="1" applyAlignment="1" applyProtection="1">
      <alignment horizontal="left"/>
      <protection locked="0"/>
    </xf>
    <xf numFmtId="166" fontId="3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indent="4"/>
    </xf>
    <xf numFmtId="0" fontId="4" fillId="0" borderId="11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2"/>
    </xf>
    <xf numFmtId="0" fontId="3" fillId="0" borderId="11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4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0" fontId="3" fillId="3" borderId="7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165" fontId="4" fillId="4" borderId="6" xfId="0" applyNumberFormat="1" applyFont="1" applyFill="1" applyBorder="1" applyProtection="1"/>
    <xf numFmtId="165" fontId="3" fillId="0" borderId="7" xfId="2" applyNumberFormat="1" applyFont="1" applyFill="1" applyBorder="1" applyAlignment="1" applyProtection="1">
      <alignment horizontal="center"/>
    </xf>
    <xf numFmtId="5" fontId="3" fillId="0" borderId="0" xfId="2" applyNumberFormat="1" applyFont="1" applyFill="1" applyBorder="1" applyAlignment="1" applyProtection="1">
      <alignment horizontal="right"/>
    </xf>
    <xf numFmtId="1" fontId="4" fillId="0" borderId="0" xfId="0" applyNumberFormat="1" applyFont="1" applyFill="1" applyBorder="1" applyAlignment="1" applyProtection="1">
      <alignment horizontal="center"/>
    </xf>
    <xf numFmtId="1" fontId="4" fillId="0" borderId="0" xfId="3" applyNumberFormat="1" applyFont="1" applyFill="1" applyBorder="1" applyAlignment="1" applyProtection="1">
      <alignment horizontal="center"/>
      <protection locked="0"/>
    </xf>
    <xf numFmtId="165" fontId="4" fillId="0" borderId="0" xfId="2" applyNumberFormat="1" applyFont="1" applyFill="1" applyBorder="1" applyProtection="1"/>
    <xf numFmtId="5" fontId="3" fillId="0" borderId="0" xfId="0" applyNumberFormat="1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0" fontId="3" fillId="4" borderId="4" xfId="0" applyFont="1" applyFill="1" applyBorder="1" applyAlignment="1" applyProtection="1"/>
    <xf numFmtId="2" fontId="3" fillId="4" borderId="1" xfId="0" applyNumberFormat="1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2" fontId="3" fillId="4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wrapText="1"/>
    </xf>
    <xf numFmtId="0" fontId="3" fillId="6" borderId="4" xfId="0" applyFont="1" applyFill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right"/>
    </xf>
    <xf numFmtId="2" fontId="3" fillId="6" borderId="0" xfId="0" applyNumberFormat="1" applyFont="1" applyFill="1" applyBorder="1" applyProtection="1"/>
    <xf numFmtId="165" fontId="3" fillId="6" borderId="0" xfId="0" applyNumberFormat="1" applyFont="1" applyFill="1" applyBorder="1" applyProtection="1"/>
    <xf numFmtId="0" fontId="4" fillId="6" borderId="0" xfId="0" applyFont="1" applyFill="1" applyBorder="1" applyProtection="1"/>
    <xf numFmtId="164" fontId="3" fillId="5" borderId="0" xfId="0" applyNumberFormat="1" applyFont="1" applyFill="1" applyBorder="1" applyProtection="1"/>
    <xf numFmtId="165" fontId="3" fillId="5" borderId="6" xfId="0" applyNumberFormat="1" applyFont="1" applyFill="1" applyBorder="1" applyProtection="1"/>
    <xf numFmtId="0" fontId="4" fillId="5" borderId="0" xfId="0" applyFont="1" applyFill="1" applyBorder="1" applyProtection="1"/>
    <xf numFmtId="0" fontId="3" fillId="5" borderId="4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3" fontId="4" fillId="5" borderId="0" xfId="0" applyNumberFormat="1" applyFont="1" applyFill="1" applyBorder="1" applyProtection="1"/>
    <xf numFmtId="3" fontId="4" fillId="5" borderId="6" xfId="0" applyNumberFormat="1" applyFont="1" applyFill="1" applyBorder="1" applyProtection="1"/>
    <xf numFmtId="0" fontId="3" fillId="5" borderId="4" xfId="0" applyFont="1" applyFill="1" applyBorder="1" applyAlignment="1" applyProtection="1"/>
    <xf numFmtId="0" fontId="3" fillId="5" borderId="0" xfId="0" applyFont="1" applyFill="1" applyBorder="1" applyAlignment="1" applyProtection="1"/>
    <xf numFmtId="3" fontId="3" fillId="5" borderId="0" xfId="0" applyNumberFormat="1" applyFont="1" applyFill="1" applyBorder="1" applyProtection="1"/>
    <xf numFmtId="3" fontId="3" fillId="5" borderId="6" xfId="0" applyNumberFormat="1" applyFont="1" applyFill="1" applyBorder="1" applyProtection="1"/>
    <xf numFmtId="0" fontId="4" fillId="7" borderId="0" xfId="0" applyFont="1" applyFill="1" applyBorder="1" applyProtection="1"/>
    <xf numFmtId="0" fontId="4" fillId="0" borderId="11" xfId="0" applyFont="1" applyFill="1" applyBorder="1" applyProtection="1"/>
    <xf numFmtId="164" fontId="3" fillId="4" borderId="0" xfId="0" applyNumberFormat="1" applyFont="1" applyFill="1" applyBorder="1" applyProtection="1"/>
    <xf numFmtId="3" fontId="4" fillId="6" borderId="0" xfId="0" applyNumberFormat="1" applyFont="1" applyFill="1" applyBorder="1" applyProtection="1"/>
    <xf numFmtId="3" fontId="4" fillId="6" borderId="6" xfId="0" applyNumberFormat="1" applyFont="1" applyFill="1" applyBorder="1" applyProtection="1"/>
    <xf numFmtId="0" fontId="4" fillId="4" borderId="0" xfId="0" applyFont="1" applyFill="1" applyBorder="1" applyProtection="1">
      <protection locked="0"/>
    </xf>
    <xf numFmtId="3" fontId="4" fillId="4" borderId="6" xfId="0" applyNumberFormat="1" applyFont="1" applyFill="1" applyBorder="1" applyProtection="1">
      <protection locked="0"/>
    </xf>
    <xf numFmtId="2" fontId="4" fillId="7" borderId="0" xfId="0" applyNumberFormat="1" applyFont="1" applyFill="1" applyBorder="1" applyProtection="1"/>
    <xf numFmtId="0" fontId="4" fillId="7" borderId="0" xfId="0" applyFont="1" applyFill="1" applyBorder="1" applyProtection="1">
      <protection locked="0"/>
    </xf>
    <xf numFmtId="3" fontId="4" fillId="7" borderId="0" xfId="0" applyNumberFormat="1" applyFont="1" applyFill="1" applyBorder="1" applyProtection="1"/>
    <xf numFmtId="3" fontId="4" fillId="7" borderId="1" xfId="0" applyNumberFormat="1" applyFont="1" applyFill="1" applyBorder="1" applyProtection="1">
      <protection locked="0"/>
    </xf>
    <xf numFmtId="3" fontId="4" fillId="7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/>
    </xf>
    <xf numFmtId="0" fontId="3" fillId="0" borderId="22" xfId="0" applyFont="1" applyFill="1" applyBorder="1" applyAlignment="1" applyProtection="1">
      <alignment horizontal="right"/>
    </xf>
    <xf numFmtId="0" fontId="3" fillId="0" borderId="23" xfId="0" applyFont="1" applyFill="1" applyBorder="1" applyAlignment="1" applyProtection="1">
      <alignment horizontal="right"/>
    </xf>
    <xf numFmtId="165" fontId="3" fillId="0" borderId="9" xfId="0" applyNumberFormat="1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right"/>
    </xf>
    <xf numFmtId="0" fontId="4" fillId="4" borderId="24" xfId="0" applyFont="1" applyFill="1" applyBorder="1" applyProtection="1"/>
    <xf numFmtId="0" fontId="4" fillId="7" borderId="24" xfId="0" applyFont="1" applyFill="1" applyBorder="1" applyProtection="1"/>
    <xf numFmtId="3" fontId="4" fillId="0" borderId="26" xfId="0" applyNumberFormat="1" applyFont="1" applyFill="1" applyBorder="1" applyProtection="1">
      <protection locked="0"/>
    </xf>
    <xf numFmtId="3" fontId="4" fillId="0" borderId="27" xfId="0" applyNumberFormat="1" applyFont="1" applyFill="1" applyBorder="1" applyProtection="1">
      <protection locked="0"/>
    </xf>
    <xf numFmtId="3" fontId="4" fillId="0" borderId="28" xfId="0" applyNumberFormat="1" applyFont="1" applyFill="1" applyBorder="1" applyProtection="1">
      <protection locked="0"/>
    </xf>
    <xf numFmtId="3" fontId="4" fillId="0" borderId="24" xfId="0" applyNumberFormat="1" applyFont="1" applyFill="1" applyBorder="1" applyProtection="1">
      <protection locked="0"/>
    </xf>
    <xf numFmtId="3" fontId="4" fillId="4" borderId="29" xfId="0" applyNumberFormat="1" applyFont="1" applyFill="1" applyBorder="1" applyProtection="1">
      <protection locked="0"/>
    </xf>
    <xf numFmtId="3" fontId="4" fillId="4" borderId="30" xfId="0" applyNumberFormat="1" applyFont="1" applyFill="1" applyBorder="1" applyProtection="1">
      <protection locked="0"/>
    </xf>
    <xf numFmtId="0" fontId="4" fillId="4" borderId="29" xfId="0" applyFont="1" applyFill="1" applyBorder="1" applyProtection="1"/>
    <xf numFmtId="3" fontId="4" fillId="0" borderId="30" xfId="0" applyNumberFormat="1" applyFont="1" applyFill="1" applyBorder="1" applyProtection="1">
      <protection locked="0"/>
    </xf>
    <xf numFmtId="3" fontId="3" fillId="4" borderId="0" xfId="0" applyNumberFormat="1" applyFont="1" applyFill="1" applyBorder="1" applyProtection="1"/>
    <xf numFmtId="0" fontId="3" fillId="4" borderId="25" xfId="0" applyFont="1" applyFill="1" applyBorder="1" applyAlignment="1" applyProtection="1">
      <alignment horizontal="left"/>
    </xf>
    <xf numFmtId="0" fontId="4" fillId="4" borderId="25" xfId="0" applyFont="1" applyFill="1" applyBorder="1" applyProtection="1"/>
    <xf numFmtId="2" fontId="4" fillId="4" borderId="25" xfId="0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45"/>
  <sheetViews>
    <sheetView tabSelected="1" topLeftCell="A98" zoomScale="55" zoomScaleNormal="55" workbookViewId="0">
      <selection activeCell="H149" sqref="H149"/>
    </sheetView>
  </sheetViews>
  <sheetFormatPr defaultColWidth="9.140625" defaultRowHeight="20.25" x14ac:dyDescent="0.3"/>
  <cols>
    <col min="1" max="1" width="82.85546875" style="1" customWidth="1"/>
    <col min="2" max="2" width="1.28515625" style="1" customWidth="1"/>
    <col min="3" max="3" width="19.7109375" style="1" customWidth="1"/>
    <col min="4" max="4" width="14.28515625" style="115" customWidth="1"/>
    <col min="5" max="5" width="12.42578125" style="1" customWidth="1"/>
    <col min="6" max="6" width="22.42578125" style="1" bestFit="1" customWidth="1"/>
    <col min="7" max="7" width="1.28515625" style="1" customWidth="1"/>
    <col min="8" max="8" width="33.7109375" style="1" customWidth="1"/>
    <col min="9" max="9" width="17.140625" style="1" bestFit="1" customWidth="1"/>
    <col min="10" max="10" width="1.28515625" style="1" customWidth="1"/>
    <col min="11" max="12" width="17.140625" style="1" bestFit="1" customWidth="1"/>
    <col min="13" max="13" width="1.28515625" style="1" customWidth="1"/>
    <col min="14" max="14" width="18.85546875" style="1" bestFit="1" customWidth="1"/>
    <col min="15" max="15" width="17.140625" style="1" bestFit="1" customWidth="1"/>
    <col min="16" max="16" width="1.28515625" style="1" customWidth="1"/>
    <col min="17" max="17" width="18.85546875" style="1" bestFit="1" customWidth="1"/>
    <col min="18" max="18" width="17.140625" style="1" bestFit="1" customWidth="1"/>
    <col min="19" max="19" width="1.28515625" style="1" customWidth="1"/>
    <col min="20" max="20" width="18.85546875" style="1" bestFit="1" customWidth="1"/>
    <col min="21" max="21" width="17.140625" style="1" bestFit="1" customWidth="1"/>
    <col min="22" max="22" width="9.140625" style="1"/>
    <col min="23" max="23" width="20.140625" style="1" bestFit="1" customWidth="1"/>
    <col min="24" max="16384" width="9.140625" style="1"/>
  </cols>
  <sheetData>
    <row r="1" spans="1:21" ht="21" thickBot="1" x14ac:dyDescent="0.35">
      <c r="A1" s="164" t="s">
        <v>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/>
    </row>
    <row r="2" spans="1:21" x14ac:dyDescent="0.3">
      <c r="A2" s="167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9"/>
    </row>
    <row r="3" spans="1:21" s="2" customFormat="1" ht="18" customHeight="1" x14ac:dyDescent="0.3">
      <c r="A3" s="139" t="s">
        <v>0</v>
      </c>
      <c r="B3" s="11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Q3" s="110"/>
      <c r="R3" s="110"/>
      <c r="U3" s="140"/>
    </row>
    <row r="4" spans="1:21" s="2" customFormat="1" ht="18" customHeight="1" x14ac:dyDescent="0.3">
      <c r="A4" s="139" t="s">
        <v>1</v>
      </c>
      <c r="B4" s="110"/>
      <c r="C4" s="173"/>
      <c r="D4" s="173"/>
      <c r="E4" s="173"/>
      <c r="F4" s="173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U4" s="141"/>
    </row>
    <row r="5" spans="1:21" s="2" customFormat="1" ht="18" customHeight="1" x14ac:dyDescent="0.3">
      <c r="A5" s="139" t="s">
        <v>2</v>
      </c>
      <c r="B5" s="110"/>
      <c r="C5" s="172">
        <f ca="1">NOW()</f>
        <v>41383.681625115743</v>
      </c>
      <c r="D5" s="172"/>
      <c r="E5" s="172"/>
      <c r="F5" s="172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U5" s="141"/>
    </row>
    <row r="6" spans="1:21" s="2" customFormat="1" x14ac:dyDescent="0.3">
      <c r="A6" s="139" t="s">
        <v>3</v>
      </c>
      <c r="B6" s="110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Q6" s="110"/>
      <c r="R6" s="110"/>
      <c r="U6" s="140"/>
    </row>
    <row r="7" spans="1:21" ht="12.75" customHeight="1" x14ac:dyDescent="0.3">
      <c r="A7" s="142"/>
      <c r="B7" s="3"/>
      <c r="C7" s="3"/>
      <c r="D7" s="11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U7" s="143"/>
    </row>
    <row r="8" spans="1:21" ht="21" customHeight="1" x14ac:dyDescent="0.3">
      <c r="A8" s="139" t="s">
        <v>31</v>
      </c>
      <c r="B8" s="3"/>
      <c r="C8" s="170"/>
      <c r="D8" s="170"/>
      <c r="E8" s="170"/>
      <c r="F8" s="17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43"/>
    </row>
    <row r="9" spans="1:21" ht="18" customHeight="1" x14ac:dyDescent="0.3">
      <c r="A9" s="139" t="s">
        <v>32</v>
      </c>
      <c r="B9" s="3"/>
      <c r="C9" s="170"/>
      <c r="D9" s="170"/>
      <c r="E9" s="170"/>
      <c r="F9" s="17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U9" s="143"/>
    </row>
    <row r="10" spans="1:21" x14ac:dyDescent="0.3">
      <c r="A10" s="142" t="s">
        <v>4</v>
      </c>
      <c r="B10" s="3"/>
      <c r="C10" s="3"/>
      <c r="D10" s="1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43"/>
    </row>
    <row r="11" spans="1:21" x14ac:dyDescent="0.3">
      <c r="A11" s="175" t="s">
        <v>5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/>
    </row>
    <row r="12" spans="1:21" x14ac:dyDescent="0.3">
      <c r="A12" s="175" t="s">
        <v>6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7"/>
    </row>
    <row r="13" spans="1:21" x14ac:dyDescent="0.3">
      <c r="A13" s="144"/>
      <c r="B13" s="112"/>
      <c r="C13" s="112"/>
      <c r="D13" s="11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45"/>
    </row>
    <row r="14" spans="1:21" ht="15.75" customHeight="1" x14ac:dyDescent="0.3">
      <c r="A14" s="179" t="s">
        <v>45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80"/>
      <c r="U14" s="146"/>
    </row>
    <row r="15" spans="1:21" ht="15.75" customHeight="1" x14ac:dyDescent="0.3">
      <c r="A15" s="147"/>
      <c r="B15" s="112"/>
      <c r="C15" s="112"/>
      <c r="D15" s="114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U15" s="146"/>
    </row>
    <row r="16" spans="1:21" x14ac:dyDescent="0.3">
      <c r="A16" s="147" t="s">
        <v>7</v>
      </c>
      <c r="F16" s="181" t="s">
        <v>34</v>
      </c>
      <c r="G16" s="181"/>
      <c r="H16" s="181"/>
      <c r="U16" s="146"/>
    </row>
    <row r="17" spans="1:21" x14ac:dyDescent="0.3">
      <c r="A17" s="150" t="s">
        <v>50</v>
      </c>
      <c r="C17" s="5">
        <v>0.04</v>
      </c>
      <c r="D17" s="116"/>
      <c r="F17" s="178" t="s">
        <v>10</v>
      </c>
      <c r="G17" s="178"/>
      <c r="H17" s="178"/>
      <c r="L17" s="130" t="s">
        <v>53</v>
      </c>
      <c r="M17" s="130"/>
      <c r="N17" s="130"/>
      <c r="O17" s="130"/>
      <c r="P17" s="130"/>
      <c r="Q17" s="130"/>
      <c r="R17" s="130"/>
      <c r="S17" s="130"/>
      <c r="T17" s="130"/>
      <c r="U17" s="148"/>
    </row>
    <row r="18" spans="1:21" x14ac:dyDescent="0.3">
      <c r="A18" s="150" t="s">
        <v>51</v>
      </c>
      <c r="B18" s="6"/>
      <c r="C18" s="5">
        <v>0.03</v>
      </c>
      <c r="D18" s="116"/>
      <c r="F18" s="174" t="s">
        <v>54</v>
      </c>
      <c r="G18" s="174"/>
      <c r="H18" s="174"/>
      <c r="I18" s="5">
        <v>9.5000000000000001E-2</v>
      </c>
      <c r="U18" s="146"/>
    </row>
    <row r="19" spans="1:21" x14ac:dyDescent="0.3">
      <c r="A19" s="149" t="s">
        <v>8</v>
      </c>
      <c r="B19" s="6"/>
      <c r="C19" s="5"/>
      <c r="D19" s="116"/>
      <c r="F19" s="191" t="s">
        <v>66</v>
      </c>
      <c r="G19" s="191"/>
      <c r="H19" s="191"/>
      <c r="I19" s="5"/>
      <c r="U19" s="146"/>
    </row>
    <row r="20" spans="1:21" x14ac:dyDescent="0.3">
      <c r="A20" s="150" t="s">
        <v>9</v>
      </c>
      <c r="C20" s="7"/>
      <c r="D20" s="117"/>
      <c r="F20" s="191" t="s">
        <v>65</v>
      </c>
      <c r="G20" s="191"/>
      <c r="H20" s="191"/>
      <c r="I20" s="5"/>
      <c r="U20" s="146"/>
    </row>
    <row r="21" spans="1:21" x14ac:dyDescent="0.3">
      <c r="A21" s="151" t="s">
        <v>37</v>
      </c>
      <c r="C21" s="5">
        <v>0.33</v>
      </c>
      <c r="D21" s="116"/>
      <c r="F21" s="174"/>
      <c r="G21" s="174"/>
      <c r="H21" s="174"/>
      <c r="I21" s="5"/>
      <c r="U21" s="146"/>
    </row>
    <row r="22" spans="1:21" x14ac:dyDescent="0.3">
      <c r="A22" s="151" t="s">
        <v>38</v>
      </c>
      <c r="C22" s="5">
        <v>0.28899999999999998</v>
      </c>
      <c r="D22" s="116"/>
      <c r="F22" s="174"/>
      <c r="G22" s="174"/>
      <c r="H22" s="174"/>
      <c r="I22" s="5"/>
      <c r="U22" s="146"/>
    </row>
    <row r="23" spans="1:21" x14ac:dyDescent="0.3">
      <c r="A23" s="151" t="s">
        <v>39</v>
      </c>
      <c r="C23" s="5">
        <v>0.38</v>
      </c>
      <c r="D23" s="116"/>
      <c r="F23" s="181" t="s">
        <v>33</v>
      </c>
      <c r="G23" s="181"/>
      <c r="H23" s="181"/>
      <c r="I23" s="8">
        <v>0.63</v>
      </c>
      <c r="U23" s="146"/>
    </row>
    <row r="24" spans="1:21" x14ac:dyDescent="0.3">
      <c r="A24" s="223" t="s">
        <v>67</v>
      </c>
      <c r="U24" s="146"/>
    </row>
    <row r="25" spans="1:21" x14ac:dyDescent="0.3">
      <c r="A25" s="223" t="s">
        <v>68</v>
      </c>
      <c r="U25" s="146"/>
    </row>
    <row r="26" spans="1:21" ht="21" thickBot="1" x14ac:dyDescent="0.35">
      <c r="A26" s="152"/>
      <c r="B26" s="153"/>
      <c r="C26" s="153"/>
      <c r="D26" s="154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5"/>
    </row>
    <row r="27" spans="1:21" s="10" customFormat="1" x14ac:dyDescent="0.3">
      <c r="A27" s="199" t="s">
        <v>50</v>
      </c>
      <c r="B27" s="9"/>
      <c r="D27" s="118"/>
      <c r="H27" s="158" t="s">
        <v>14</v>
      </c>
      <c r="I27" s="158"/>
      <c r="K27" s="158" t="s">
        <v>15</v>
      </c>
      <c r="L27" s="158"/>
      <c r="M27" s="11"/>
      <c r="N27" s="158" t="s">
        <v>16</v>
      </c>
      <c r="O27" s="158"/>
      <c r="P27" s="11"/>
      <c r="Q27" s="158" t="s">
        <v>17</v>
      </c>
      <c r="R27" s="158"/>
      <c r="S27" s="11"/>
      <c r="T27" s="158" t="s">
        <v>18</v>
      </c>
      <c r="U27" s="159"/>
    </row>
    <row r="28" spans="1:21" s="9" customFormat="1" ht="60.75" x14ac:dyDescent="0.3">
      <c r="A28" s="200" t="s">
        <v>48</v>
      </c>
      <c r="B28" s="111"/>
      <c r="C28" s="13" t="s">
        <v>12</v>
      </c>
      <c r="D28" s="201" t="s">
        <v>46</v>
      </c>
      <c r="E28" s="202" t="s">
        <v>47</v>
      </c>
      <c r="F28" s="108" t="s">
        <v>13</v>
      </c>
      <c r="H28" s="15" t="s">
        <v>58</v>
      </c>
      <c r="I28" s="15" t="s">
        <v>59</v>
      </c>
      <c r="K28" s="15" t="s">
        <v>58</v>
      </c>
      <c r="L28" s="15" t="s">
        <v>59</v>
      </c>
      <c r="M28" s="16"/>
      <c r="N28" s="15" t="s">
        <v>58</v>
      </c>
      <c r="O28" s="15" t="s">
        <v>59</v>
      </c>
      <c r="P28" s="16"/>
      <c r="Q28" s="15" t="s">
        <v>58</v>
      </c>
      <c r="R28" s="15" t="s">
        <v>59</v>
      </c>
      <c r="S28" s="16"/>
      <c r="T28" s="15" t="s">
        <v>58</v>
      </c>
      <c r="U28" s="15" t="s">
        <v>59</v>
      </c>
    </row>
    <row r="29" spans="1:21" x14ac:dyDescent="0.3">
      <c r="A29" s="20"/>
      <c r="B29" s="21"/>
      <c r="C29" s="22">
        <v>0.1</v>
      </c>
      <c r="D29" s="119"/>
      <c r="E29" s="129">
        <v>6</v>
      </c>
      <c r="F29" s="23">
        <v>74133</v>
      </c>
      <c r="G29" s="18"/>
      <c r="H29" s="97">
        <f>F29*C29</f>
        <v>7413.3</v>
      </c>
      <c r="I29" s="98">
        <v>0</v>
      </c>
      <c r="J29" s="99"/>
      <c r="K29" s="98">
        <f t="shared" ref="K29:K30" si="0">(SUM(H29+(H29*$C$17)))</f>
        <v>7709.8320000000003</v>
      </c>
      <c r="L29" s="98">
        <v>0</v>
      </c>
      <c r="M29" s="99"/>
      <c r="N29" s="98">
        <f t="shared" ref="N29:N31" si="1">(SUM(K29+(K29*$C$17)))</f>
        <v>8018.2252800000006</v>
      </c>
      <c r="O29" s="98">
        <v>0</v>
      </c>
      <c r="P29" s="99"/>
      <c r="Q29" s="98">
        <f t="shared" ref="Q29:Q31" si="2">(SUM(N29+(N29*$C$17)))</f>
        <v>8338.9542911999997</v>
      </c>
      <c r="R29" s="97"/>
      <c r="S29" s="99"/>
      <c r="T29" s="98">
        <f t="shared" ref="T29:T31" si="3">(SUM(Q29+(Q29*$C$17)))</f>
        <v>8672.5124628479989</v>
      </c>
      <c r="U29" s="100">
        <v>0</v>
      </c>
    </row>
    <row r="30" spans="1:21" x14ac:dyDescent="0.3">
      <c r="A30" s="20"/>
      <c r="B30" s="21"/>
      <c r="C30" s="22"/>
      <c r="D30" s="119"/>
      <c r="E30" s="21"/>
      <c r="F30" s="23"/>
      <c r="G30" s="18"/>
      <c r="H30" s="97">
        <f>C30*F30</f>
        <v>0</v>
      </c>
      <c r="I30" s="98">
        <v>0</v>
      </c>
      <c r="J30" s="99"/>
      <c r="K30" s="98">
        <f t="shared" si="0"/>
        <v>0</v>
      </c>
      <c r="L30" s="98">
        <v>0</v>
      </c>
      <c r="M30" s="99"/>
      <c r="N30" s="98">
        <f t="shared" si="1"/>
        <v>0</v>
      </c>
      <c r="O30" s="98">
        <v>0</v>
      </c>
      <c r="P30" s="99"/>
      <c r="Q30" s="98">
        <f t="shared" si="2"/>
        <v>0</v>
      </c>
      <c r="R30" s="98">
        <v>0</v>
      </c>
      <c r="S30" s="99"/>
      <c r="T30" s="98">
        <f t="shared" si="3"/>
        <v>0</v>
      </c>
      <c r="U30" s="100">
        <v>0</v>
      </c>
    </row>
    <row r="31" spans="1:21" x14ac:dyDescent="0.3">
      <c r="A31" s="20"/>
      <c r="B31" s="21"/>
      <c r="C31" s="22"/>
      <c r="D31" s="119"/>
      <c r="E31" s="21"/>
      <c r="F31" s="23"/>
      <c r="G31" s="18"/>
      <c r="H31" s="98">
        <f>C31*F31</f>
        <v>0</v>
      </c>
      <c r="I31" s="98">
        <v>0</v>
      </c>
      <c r="J31" s="99"/>
      <c r="K31" s="98">
        <f>(SUM(H31+(H31*$C$17)))</f>
        <v>0</v>
      </c>
      <c r="L31" s="98">
        <v>0</v>
      </c>
      <c r="M31" s="99"/>
      <c r="N31" s="98">
        <f t="shared" si="1"/>
        <v>0</v>
      </c>
      <c r="O31" s="98">
        <v>0</v>
      </c>
      <c r="P31" s="99"/>
      <c r="Q31" s="98">
        <f t="shared" si="2"/>
        <v>0</v>
      </c>
      <c r="R31" s="98">
        <v>0</v>
      </c>
      <c r="S31" s="99"/>
      <c r="T31" s="98">
        <f t="shared" si="3"/>
        <v>0</v>
      </c>
      <c r="U31" s="100">
        <v>0</v>
      </c>
    </row>
    <row r="32" spans="1:21" s="27" customFormat="1" x14ac:dyDescent="0.3">
      <c r="A32" s="162" t="s">
        <v>19</v>
      </c>
      <c r="B32" s="163"/>
      <c r="C32" s="24"/>
      <c r="D32" s="120"/>
      <c r="E32" s="24"/>
      <c r="F32" s="24"/>
      <c r="G32" s="24"/>
      <c r="H32" s="25">
        <f>SUM(H29:H31)</f>
        <v>7413.3</v>
      </c>
      <c r="I32" s="25">
        <f>SUM(I29:I31)</f>
        <v>0</v>
      </c>
      <c r="J32" s="24"/>
      <c r="K32" s="25">
        <f>SUM(K29:K31)</f>
        <v>7709.8320000000003</v>
      </c>
      <c r="L32" s="25">
        <f>SUM(L29:L31)</f>
        <v>0</v>
      </c>
      <c r="M32" s="24"/>
      <c r="N32" s="25">
        <f>SUM(N29:N31)</f>
        <v>8018.2252800000006</v>
      </c>
      <c r="O32" s="25">
        <f>SUM(O29:O31)</f>
        <v>0</v>
      </c>
      <c r="P32" s="24"/>
      <c r="Q32" s="25">
        <f>SUM(Q29:Q31)</f>
        <v>8338.9542911999997</v>
      </c>
      <c r="R32" s="25">
        <f>SUM(R29:R31)</f>
        <v>0</v>
      </c>
      <c r="S32" s="24"/>
      <c r="T32" s="25">
        <f>SUM(T29:T31)</f>
        <v>8672.5124628479989</v>
      </c>
      <c r="U32" s="26">
        <f>SUM(U29:U31)</f>
        <v>0</v>
      </c>
    </row>
    <row r="33" spans="1:21" s="27" customFormat="1" x14ac:dyDescent="0.3">
      <c r="A33" s="162" t="s">
        <v>20</v>
      </c>
      <c r="B33" s="163"/>
      <c r="C33" s="24"/>
      <c r="D33" s="120"/>
      <c r="E33" s="24"/>
      <c r="F33" s="24"/>
      <c r="G33" s="24"/>
      <c r="H33" s="25">
        <f>(H32*$C$21)</f>
        <v>2446.3890000000001</v>
      </c>
      <c r="I33" s="25">
        <f>(I32*$C$21)</f>
        <v>0</v>
      </c>
      <c r="J33" s="24"/>
      <c r="K33" s="25">
        <f>(K32*$C$21)</f>
        <v>2544.2445600000001</v>
      </c>
      <c r="L33" s="25">
        <f>(L32*$C$21)</f>
        <v>0</v>
      </c>
      <c r="M33" s="24"/>
      <c r="N33" s="25">
        <f>(N32*$C$21)</f>
        <v>2646.0143424000003</v>
      </c>
      <c r="O33" s="25">
        <f>(O32*$C$21)</f>
        <v>0</v>
      </c>
      <c r="P33" s="24"/>
      <c r="Q33" s="25">
        <f>(Q32*$C$21)</f>
        <v>2751.8549160960001</v>
      </c>
      <c r="R33" s="25">
        <f>(R32*$C$21)</f>
        <v>0</v>
      </c>
      <c r="S33" s="24"/>
      <c r="T33" s="25">
        <f>(T32*$C$21)</f>
        <v>2861.9291127398396</v>
      </c>
      <c r="U33" s="26">
        <f>(U32*$C$21)</f>
        <v>0</v>
      </c>
    </row>
    <row r="34" spans="1:21" s="27" customFormat="1" x14ac:dyDescent="0.3">
      <c r="A34" s="162" t="s">
        <v>71</v>
      </c>
      <c r="B34" s="163"/>
      <c r="C34" s="24"/>
      <c r="D34" s="120"/>
      <c r="E34" s="24"/>
      <c r="F34" s="24"/>
      <c r="G34" s="24"/>
      <c r="H34" s="25">
        <f>SUM(H32:H33)</f>
        <v>9859.6890000000003</v>
      </c>
      <c r="I34" s="25">
        <f>SUM(I32:I33)</f>
        <v>0</v>
      </c>
      <c r="J34" s="24"/>
      <c r="K34" s="25">
        <f>SUM(K32:K33)</f>
        <v>10254.076560000001</v>
      </c>
      <c r="L34" s="25">
        <f>SUM(L32:L33)</f>
        <v>0</v>
      </c>
      <c r="M34" s="24"/>
      <c r="N34" s="25">
        <f>SUM(N32:N33)</f>
        <v>10664.2396224</v>
      </c>
      <c r="O34" s="25">
        <f>SUM(O32:O33)</f>
        <v>0</v>
      </c>
      <c r="P34" s="24"/>
      <c r="Q34" s="25">
        <f>SUM(Q32:Q33)</f>
        <v>11090.809207295999</v>
      </c>
      <c r="R34" s="25">
        <f>SUM(R32:R33)</f>
        <v>0</v>
      </c>
      <c r="S34" s="24"/>
      <c r="T34" s="25">
        <f>SUM(T32:T33)</f>
        <v>11534.441575587838</v>
      </c>
      <c r="U34" s="26">
        <f>SUM(U32:U33)</f>
        <v>0</v>
      </c>
    </row>
    <row r="35" spans="1:21" x14ac:dyDescent="0.3">
      <c r="A35" s="156" t="s">
        <v>69</v>
      </c>
      <c r="B35" s="157"/>
      <c r="C35" s="28">
        <f>SUM(H34+K34+N34+Q34+T34)</f>
        <v>53403.255965283832</v>
      </c>
      <c r="D35" s="121"/>
      <c r="F35" s="28">
        <f>SUM(I34+L34+O34+R34+U34)</f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30"/>
    </row>
    <row r="36" spans="1:21" x14ac:dyDescent="0.3">
      <c r="A36" s="132"/>
      <c r="B36" s="133"/>
      <c r="C36" s="134"/>
      <c r="D36" s="135"/>
      <c r="E36" s="136"/>
      <c r="F36" s="134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1:21" s="9" customFormat="1" x14ac:dyDescent="0.3">
      <c r="A37" s="31" t="s">
        <v>49</v>
      </c>
      <c r="B37" s="12"/>
      <c r="C37" s="14" t="s">
        <v>44</v>
      </c>
      <c r="D37" s="122"/>
      <c r="E37" s="29"/>
      <c r="F37" s="14" t="s">
        <v>13</v>
      </c>
      <c r="H37" s="158" t="s">
        <v>14</v>
      </c>
      <c r="I37" s="158"/>
      <c r="K37" s="158" t="s">
        <v>15</v>
      </c>
      <c r="L37" s="158"/>
      <c r="N37" s="158" t="s">
        <v>16</v>
      </c>
      <c r="O37" s="158"/>
      <c r="Q37" s="158" t="s">
        <v>17</v>
      </c>
      <c r="R37" s="158"/>
      <c r="T37" s="158" t="s">
        <v>18</v>
      </c>
      <c r="U37" s="159"/>
    </row>
    <row r="38" spans="1:21" x14ac:dyDescent="0.3">
      <c r="A38" s="4"/>
      <c r="B38" s="32"/>
      <c r="C38" s="123">
        <v>3</v>
      </c>
      <c r="D38" s="123"/>
      <c r="F38" s="33">
        <v>74133</v>
      </c>
      <c r="G38" s="34"/>
      <c r="H38" s="86">
        <f t="shared" ref="H38:H41" si="4">F38/9*C38</f>
        <v>24711</v>
      </c>
      <c r="I38" s="86">
        <v>0</v>
      </c>
      <c r="J38" s="87"/>
      <c r="K38" s="86">
        <f>(SUM(H38+(H38*$C$17)))</f>
        <v>25699.439999999999</v>
      </c>
      <c r="L38" s="86">
        <v>0</v>
      </c>
      <c r="M38" s="87"/>
      <c r="N38" s="86">
        <f t="shared" ref="N38:N39" si="5">(SUM(K38+(K38*$C$17)))</f>
        <v>26727.417599999997</v>
      </c>
      <c r="O38" s="86">
        <f t="shared" ref="O38:O39" si="6">L38*N38</f>
        <v>0</v>
      </c>
      <c r="P38" s="87"/>
      <c r="Q38" s="86">
        <f t="shared" ref="Q38:Q39" si="7">(SUM(N38+(N38*$C$17)))</f>
        <v>27796.514303999997</v>
      </c>
      <c r="R38" s="86">
        <f t="shared" ref="R38:R39" si="8">N38*O38</f>
        <v>0</v>
      </c>
      <c r="S38" s="87"/>
      <c r="T38" s="86">
        <f t="shared" ref="T38:T39" si="9">(SUM(Q38+(Q38*$C$17)))</f>
        <v>28908.374876159996</v>
      </c>
      <c r="U38" s="88">
        <f t="shared" ref="U38:U39" si="10">O38*R38</f>
        <v>0</v>
      </c>
    </row>
    <row r="39" spans="1:21" x14ac:dyDescent="0.3">
      <c r="A39" s="4"/>
      <c r="B39" s="32"/>
      <c r="C39" s="35"/>
      <c r="D39" s="123"/>
      <c r="F39" s="33"/>
      <c r="G39" s="34"/>
      <c r="H39" s="86">
        <f t="shared" si="4"/>
        <v>0</v>
      </c>
      <c r="I39" s="86">
        <v>0</v>
      </c>
      <c r="J39" s="87"/>
      <c r="K39" s="86">
        <f>(SUM(H38+(H38*$C$17)))</f>
        <v>25699.439999999999</v>
      </c>
      <c r="L39" s="86">
        <v>0</v>
      </c>
      <c r="M39" s="87"/>
      <c r="N39" s="86">
        <f t="shared" si="5"/>
        <v>26727.417599999997</v>
      </c>
      <c r="O39" s="86">
        <f t="shared" si="6"/>
        <v>0</v>
      </c>
      <c r="P39" s="87"/>
      <c r="Q39" s="86">
        <f t="shared" si="7"/>
        <v>27796.514303999997</v>
      </c>
      <c r="R39" s="86">
        <f t="shared" si="8"/>
        <v>0</v>
      </c>
      <c r="S39" s="87"/>
      <c r="T39" s="86">
        <f t="shared" si="9"/>
        <v>28908.374876159996</v>
      </c>
      <c r="U39" s="88">
        <f t="shared" si="10"/>
        <v>0</v>
      </c>
    </row>
    <row r="40" spans="1:21" x14ac:dyDescent="0.3">
      <c r="A40" s="20"/>
      <c r="B40" s="21"/>
      <c r="C40" s="22"/>
      <c r="D40" s="119"/>
      <c r="F40" s="23"/>
      <c r="G40" s="18"/>
      <c r="H40" s="86">
        <f t="shared" si="4"/>
        <v>0</v>
      </c>
      <c r="I40" s="86">
        <v>0</v>
      </c>
      <c r="J40" s="87"/>
      <c r="K40" s="86">
        <f t="shared" ref="K40" si="11">(SUM(H40+(H40*$C$17)))</f>
        <v>0</v>
      </c>
      <c r="L40" s="86">
        <v>0</v>
      </c>
      <c r="M40" s="87"/>
      <c r="N40" s="86">
        <f>(SUM(K40+(K40*$C$17)))</f>
        <v>0</v>
      </c>
      <c r="O40" s="86">
        <f>L40*N40</f>
        <v>0</v>
      </c>
      <c r="P40" s="87"/>
      <c r="Q40" s="86">
        <f>(SUM(N40+(N40*$C$17)))</f>
        <v>0</v>
      </c>
      <c r="R40" s="86">
        <f>N40*O40</f>
        <v>0</v>
      </c>
      <c r="S40" s="87"/>
      <c r="T40" s="86">
        <f>(SUM(Q40+(Q40*$C$17)))</f>
        <v>0</v>
      </c>
      <c r="U40" s="88">
        <f>O40*R40</f>
        <v>0</v>
      </c>
    </row>
    <row r="41" spans="1:21" x14ac:dyDescent="0.3">
      <c r="A41" s="36"/>
      <c r="B41" s="21"/>
      <c r="C41" s="22"/>
      <c r="D41" s="119"/>
      <c r="E41" s="21"/>
      <c r="F41" s="23"/>
      <c r="G41" s="18"/>
      <c r="H41" s="95">
        <f t="shared" si="4"/>
        <v>0</v>
      </c>
      <c r="I41" s="95">
        <v>0</v>
      </c>
      <c r="J41" s="87"/>
      <c r="K41" s="95">
        <f>(SUM(H41+(H41*$C$17)))</f>
        <v>0</v>
      </c>
      <c r="L41" s="95">
        <v>0</v>
      </c>
      <c r="M41" s="87"/>
      <c r="N41" s="95">
        <f>(SUM(K41+(K41*$C$17)))</f>
        <v>0</v>
      </c>
      <c r="O41" s="95">
        <f>L41*N41</f>
        <v>0</v>
      </c>
      <c r="P41" s="87"/>
      <c r="Q41" s="95">
        <f>(SUM(N41+(N41*$C$17)))</f>
        <v>0</v>
      </c>
      <c r="R41" s="95">
        <f>N41*O41</f>
        <v>0</v>
      </c>
      <c r="S41" s="87"/>
      <c r="T41" s="95">
        <f>(SUM(Q41+(Q41*$C$17)))</f>
        <v>0</v>
      </c>
      <c r="U41" s="96">
        <f>O41*R41</f>
        <v>0</v>
      </c>
    </row>
    <row r="42" spans="1:21" s="27" customFormat="1" x14ac:dyDescent="0.3">
      <c r="A42" s="162" t="s">
        <v>19</v>
      </c>
      <c r="B42" s="163"/>
      <c r="C42" s="24"/>
      <c r="D42" s="120"/>
      <c r="E42" s="24"/>
      <c r="F42" s="24"/>
      <c r="G42" s="24"/>
      <c r="H42" s="25">
        <f>SUM(H38:H41)</f>
        <v>24711</v>
      </c>
      <c r="I42" s="25">
        <f>SUM(I38:I41)</f>
        <v>0</v>
      </c>
      <c r="J42" s="24"/>
      <c r="K42" s="25">
        <f>SUM(K38:K41)</f>
        <v>51398.879999999997</v>
      </c>
      <c r="L42" s="25">
        <f>SUM(L38:L41)</f>
        <v>0</v>
      </c>
      <c r="M42" s="24"/>
      <c r="N42" s="25">
        <f>SUM(N38:N41)</f>
        <v>53454.835199999994</v>
      </c>
      <c r="O42" s="25">
        <f>SUM(O38:O41)</f>
        <v>0</v>
      </c>
      <c r="P42" s="24"/>
      <c r="Q42" s="25">
        <f>SUM(Q38:Q41)</f>
        <v>55593.028607999993</v>
      </c>
      <c r="R42" s="25">
        <f>SUM(R38:R41)</f>
        <v>0</v>
      </c>
      <c r="S42" s="24"/>
      <c r="T42" s="25">
        <f>SUM(T38:T41)</f>
        <v>57816.749752319993</v>
      </c>
      <c r="U42" s="26">
        <f>SUM(U38:U41)</f>
        <v>0</v>
      </c>
    </row>
    <row r="43" spans="1:21" s="27" customFormat="1" x14ac:dyDescent="0.3">
      <c r="A43" s="162" t="s">
        <v>20</v>
      </c>
      <c r="B43" s="163"/>
      <c r="C43" s="24"/>
      <c r="D43" s="120"/>
      <c r="E43" s="24"/>
      <c r="F43" s="24"/>
      <c r="G43" s="24"/>
      <c r="H43" s="25">
        <f>(H42*$C$22)</f>
        <v>7141.4789999999994</v>
      </c>
      <c r="I43" s="25">
        <f>(I42*$C$22)</f>
        <v>0</v>
      </c>
      <c r="J43" s="24"/>
      <c r="K43" s="25">
        <f>(K42*$C$22)</f>
        <v>14854.276319999999</v>
      </c>
      <c r="L43" s="25">
        <f>(L42*$C$22)</f>
        <v>0</v>
      </c>
      <c r="M43" s="24"/>
      <c r="N43" s="25">
        <f>(N42*$C$22)</f>
        <v>15448.447372799998</v>
      </c>
      <c r="O43" s="25">
        <f>(O42*$C$22)</f>
        <v>0</v>
      </c>
      <c r="P43" s="24"/>
      <c r="Q43" s="25">
        <f>(Q42*$C$22)</f>
        <v>16066.385267711998</v>
      </c>
      <c r="R43" s="25">
        <f>(R42*$C$22)</f>
        <v>0</v>
      </c>
      <c r="S43" s="24"/>
      <c r="T43" s="25">
        <f>(T42*$C$22)</f>
        <v>16709.040678420475</v>
      </c>
      <c r="U43" s="26">
        <f>(U42*$C$22)</f>
        <v>0</v>
      </c>
    </row>
    <row r="44" spans="1:21" s="27" customFormat="1" x14ac:dyDescent="0.3">
      <c r="A44" s="162" t="s">
        <v>72</v>
      </c>
      <c r="B44" s="163"/>
      <c r="C44" s="24"/>
      <c r="D44" s="120"/>
      <c r="E44" s="24"/>
      <c r="F44" s="24"/>
      <c r="G44" s="24"/>
      <c r="H44" s="25">
        <f>SUM(H42:H43)</f>
        <v>31852.478999999999</v>
      </c>
      <c r="I44" s="25">
        <f>SUM(I42:I43)</f>
        <v>0</v>
      </c>
      <c r="J44" s="24"/>
      <c r="K44" s="25">
        <f>SUM(K42:K43)</f>
        <v>66253.156319999995</v>
      </c>
      <c r="L44" s="25">
        <f>SUM(L42:L43)</f>
        <v>0</v>
      </c>
      <c r="M44" s="24"/>
      <c r="N44" s="25">
        <f>SUM(N42:N43)</f>
        <v>68903.282572799988</v>
      </c>
      <c r="O44" s="25">
        <f>SUM(O42:O43)</f>
        <v>0</v>
      </c>
      <c r="P44" s="24"/>
      <c r="Q44" s="25">
        <f>SUM(Q42:Q43)</f>
        <v>71659.413875711994</v>
      </c>
      <c r="R44" s="25">
        <f>SUM(R42:R43)</f>
        <v>0</v>
      </c>
      <c r="S44" s="24"/>
      <c r="T44" s="25">
        <f>SUM(T42:T43)</f>
        <v>74525.790430740468</v>
      </c>
      <c r="U44" s="26">
        <f>SUM(U42:U43)</f>
        <v>0</v>
      </c>
    </row>
    <row r="45" spans="1:21" x14ac:dyDescent="0.3">
      <c r="A45" s="156" t="s">
        <v>40</v>
      </c>
      <c r="B45" s="157"/>
      <c r="C45" s="28">
        <f>SUM(H44+K44+N44+Q44+T44)</f>
        <v>313194.12219925248</v>
      </c>
      <c r="D45" s="121"/>
      <c r="F45" s="28">
        <f>SUM(I44+L44+O44+R44+U44)</f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30"/>
    </row>
    <row r="46" spans="1:21" s="10" customFormat="1" x14ac:dyDescent="0.3">
      <c r="A46" s="131"/>
      <c r="B46" s="45"/>
      <c r="C46" s="46"/>
      <c r="D46" s="124"/>
      <c r="E46" s="47"/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192"/>
    </row>
    <row r="47" spans="1:21" s="9" customFormat="1" x14ac:dyDescent="0.3">
      <c r="A47" s="31" t="s">
        <v>51</v>
      </c>
      <c r="B47" s="12"/>
      <c r="C47" s="12" t="s">
        <v>12</v>
      </c>
      <c r="D47" s="122"/>
      <c r="E47" s="29"/>
      <c r="F47" s="12" t="s">
        <v>13</v>
      </c>
      <c r="H47" s="160" t="s">
        <v>14</v>
      </c>
      <c r="I47" s="160"/>
      <c r="K47" s="160" t="s">
        <v>15</v>
      </c>
      <c r="L47" s="160"/>
      <c r="N47" s="160" t="s">
        <v>16</v>
      </c>
      <c r="O47" s="160"/>
      <c r="Q47" s="160" t="s">
        <v>17</v>
      </c>
      <c r="R47" s="160"/>
      <c r="T47" s="160" t="s">
        <v>18</v>
      </c>
      <c r="U47" s="161"/>
    </row>
    <row r="48" spans="1:21" s="9" customFormat="1" x14ac:dyDescent="0.3">
      <c r="A48" s="31" t="s">
        <v>52</v>
      </c>
      <c r="B48" s="105"/>
      <c r="C48" s="105"/>
      <c r="D48" s="122"/>
      <c r="E48" s="29"/>
      <c r="F48" s="105"/>
      <c r="H48" s="105"/>
      <c r="I48" s="105"/>
      <c r="K48" s="105"/>
      <c r="L48" s="105"/>
      <c r="N48" s="105"/>
      <c r="O48" s="105"/>
      <c r="Q48" s="105"/>
      <c r="R48" s="105"/>
      <c r="T48" s="105"/>
      <c r="U48" s="106"/>
    </row>
    <row r="49" spans="1:21" x14ac:dyDescent="0.3">
      <c r="A49" s="4"/>
      <c r="B49" s="32"/>
      <c r="C49" s="35">
        <v>1</v>
      </c>
      <c r="D49" s="123"/>
      <c r="E49" s="9"/>
      <c r="F49" s="38">
        <v>2000</v>
      </c>
      <c r="G49" s="34"/>
      <c r="H49" s="90">
        <f>C49*F49</f>
        <v>2000</v>
      </c>
      <c r="I49" s="90">
        <v>0</v>
      </c>
      <c r="J49" s="24"/>
      <c r="K49" s="90">
        <f>(SUM(H49+(H49*$C$17)))</f>
        <v>2080</v>
      </c>
      <c r="L49" s="90"/>
      <c r="M49" s="24"/>
      <c r="N49" s="90">
        <f>(SUM(K49+(K49*$C$17)))</f>
        <v>2163.1999999999998</v>
      </c>
      <c r="O49" s="90">
        <v>0</v>
      </c>
      <c r="P49" s="24"/>
      <c r="Q49" s="90">
        <f>(SUM(N49+(N49*$C$17)))</f>
        <v>2249.7279999999996</v>
      </c>
      <c r="R49" s="90">
        <v>0</v>
      </c>
      <c r="S49" s="24"/>
      <c r="T49" s="90">
        <f>(SUM(Q49+(Q49*$C$17)))</f>
        <v>2339.7171199999998</v>
      </c>
      <c r="U49" s="91">
        <v>0</v>
      </c>
    </row>
    <row r="50" spans="1:21" x14ac:dyDescent="0.3">
      <c r="A50" s="4"/>
      <c r="B50" s="32"/>
      <c r="C50" s="35"/>
      <c r="D50" s="123"/>
      <c r="F50" s="38"/>
      <c r="G50" s="34"/>
      <c r="H50" s="90">
        <f t="shared" ref="H50:H51" si="12">C50*F50</f>
        <v>0</v>
      </c>
      <c r="I50" s="90">
        <v>0</v>
      </c>
      <c r="J50" s="24"/>
      <c r="K50" s="90">
        <f t="shared" ref="K50:K51" si="13">(SUM(H50+(H50*$C$17)))</f>
        <v>0</v>
      </c>
      <c r="L50" s="90">
        <v>0</v>
      </c>
      <c r="M50" s="24"/>
      <c r="N50" s="90">
        <f t="shared" ref="N50:N51" si="14">(SUM(K50+(K50*$C$17)))</f>
        <v>0</v>
      </c>
      <c r="O50" s="90">
        <v>0</v>
      </c>
      <c r="P50" s="24"/>
      <c r="Q50" s="90">
        <f t="shared" ref="Q50:Q51" si="15">(SUM(N50+(N50*$C$17)))</f>
        <v>0</v>
      </c>
      <c r="R50" s="90">
        <v>0</v>
      </c>
      <c r="S50" s="24"/>
      <c r="T50" s="90">
        <f t="shared" ref="T50:T51" si="16">(SUM(Q50+(Q50*$C$17)))</f>
        <v>0</v>
      </c>
      <c r="U50" s="91">
        <v>0</v>
      </c>
    </row>
    <row r="51" spans="1:21" x14ac:dyDescent="0.3">
      <c r="A51" s="4"/>
      <c r="B51" s="32"/>
      <c r="C51" s="35"/>
      <c r="D51" s="123"/>
      <c r="F51" s="38"/>
      <c r="G51" s="34"/>
      <c r="H51" s="90">
        <f t="shared" si="12"/>
        <v>0</v>
      </c>
      <c r="I51" s="90">
        <v>0</v>
      </c>
      <c r="J51" s="24"/>
      <c r="K51" s="90">
        <f t="shared" si="13"/>
        <v>0</v>
      </c>
      <c r="L51" s="90">
        <v>0</v>
      </c>
      <c r="M51" s="24"/>
      <c r="N51" s="90">
        <f t="shared" si="14"/>
        <v>0</v>
      </c>
      <c r="O51" s="90">
        <v>0</v>
      </c>
      <c r="P51" s="24"/>
      <c r="Q51" s="90">
        <f t="shared" si="15"/>
        <v>0</v>
      </c>
      <c r="R51" s="90">
        <v>0</v>
      </c>
      <c r="S51" s="24"/>
      <c r="T51" s="90">
        <f t="shared" si="16"/>
        <v>0</v>
      </c>
      <c r="U51" s="91">
        <v>0</v>
      </c>
    </row>
    <row r="52" spans="1:21" x14ac:dyDescent="0.3">
      <c r="A52" s="39"/>
      <c r="B52" s="21"/>
      <c r="C52" s="22"/>
      <c r="D52" s="119"/>
      <c r="F52" s="23"/>
      <c r="G52" s="18"/>
      <c r="H52" s="90">
        <f>C52*F52</f>
        <v>0</v>
      </c>
      <c r="I52" s="90">
        <v>0</v>
      </c>
      <c r="J52" s="92"/>
      <c r="K52" s="90">
        <f>(SUM(H52+(H52*$C$17)))</f>
        <v>0</v>
      </c>
      <c r="L52" s="90">
        <v>0</v>
      </c>
      <c r="M52" s="92"/>
      <c r="N52" s="90">
        <f>(SUM(K52+(K52*$C$17)))</f>
        <v>0</v>
      </c>
      <c r="O52" s="90">
        <v>0</v>
      </c>
      <c r="P52" s="92"/>
      <c r="Q52" s="90">
        <f>(SUM(N52+(N52*$C$17)))</f>
        <v>0</v>
      </c>
      <c r="R52" s="90">
        <v>0</v>
      </c>
      <c r="S52" s="92"/>
      <c r="T52" s="90">
        <f>(SUM(Q52+(Q52*$C$17)))</f>
        <v>0</v>
      </c>
      <c r="U52" s="91">
        <v>0</v>
      </c>
    </row>
    <row r="53" spans="1:21" x14ac:dyDescent="0.3">
      <c r="A53" s="40"/>
      <c r="B53" s="21"/>
      <c r="C53" s="22"/>
      <c r="D53" s="119"/>
      <c r="E53" s="21"/>
      <c r="F53" s="23"/>
      <c r="G53" s="18"/>
      <c r="H53" s="93">
        <f>C53*F53</f>
        <v>0</v>
      </c>
      <c r="I53" s="93">
        <v>0</v>
      </c>
      <c r="J53" s="92"/>
      <c r="K53" s="93">
        <f>(SUM(H53+(H53*$C$17)))</f>
        <v>0</v>
      </c>
      <c r="L53" s="93">
        <v>0</v>
      </c>
      <c r="M53" s="92"/>
      <c r="N53" s="93">
        <f>(SUM(K53+(K53*$C$17)))</f>
        <v>0</v>
      </c>
      <c r="O53" s="93">
        <v>0</v>
      </c>
      <c r="P53" s="92"/>
      <c r="Q53" s="93">
        <f>(SUM(N53+(N53*$C$17)))</f>
        <v>0</v>
      </c>
      <c r="R53" s="93">
        <v>0</v>
      </c>
      <c r="S53" s="92"/>
      <c r="T53" s="93">
        <f>(SUM(Q53+(Q53*$C$17)))</f>
        <v>0</v>
      </c>
      <c r="U53" s="94">
        <v>0</v>
      </c>
    </row>
    <row r="54" spans="1:21" s="27" customFormat="1" x14ac:dyDescent="0.3">
      <c r="A54" s="162" t="s">
        <v>19</v>
      </c>
      <c r="B54" s="163"/>
      <c r="C54" s="24"/>
      <c r="D54" s="120"/>
      <c r="E54" s="24"/>
      <c r="F54" s="24"/>
      <c r="G54" s="24"/>
      <c r="H54" s="25">
        <f>SUM(H49:H53)</f>
        <v>2000</v>
      </c>
      <c r="I54" s="25">
        <f>SUM(I49:I53)</f>
        <v>0</v>
      </c>
      <c r="J54" s="24"/>
      <c r="K54" s="25">
        <f>SUM(K49:K53)</f>
        <v>2080</v>
      </c>
      <c r="L54" s="25">
        <f>SUM(L49:L53)</f>
        <v>0</v>
      </c>
      <c r="M54" s="24"/>
      <c r="N54" s="25">
        <f>SUM(N49:N53)</f>
        <v>2163.1999999999998</v>
      </c>
      <c r="O54" s="25">
        <f>SUM(O49:O53)</f>
        <v>0</v>
      </c>
      <c r="P54" s="24"/>
      <c r="Q54" s="25">
        <f>SUM(Q49:Q53)</f>
        <v>2249.7279999999996</v>
      </c>
      <c r="R54" s="25">
        <f>SUM(R49:R53)</f>
        <v>0</v>
      </c>
      <c r="S54" s="24"/>
      <c r="T54" s="25">
        <f>SUM(T49:T53)</f>
        <v>2339.7171199999998</v>
      </c>
      <c r="U54" s="26">
        <f>SUM(U49:U53)</f>
        <v>0</v>
      </c>
    </row>
    <row r="55" spans="1:21" s="27" customFormat="1" x14ac:dyDescent="0.3">
      <c r="A55" s="162" t="s">
        <v>20</v>
      </c>
      <c r="B55" s="163"/>
      <c r="C55" s="24"/>
      <c r="D55" s="120"/>
      <c r="E55" s="24"/>
      <c r="F55" s="24"/>
      <c r="G55" s="24"/>
      <c r="H55" s="25">
        <f>(H54*$C$23)</f>
        <v>760</v>
      </c>
      <c r="I55" s="25">
        <f>(I54*$C$23)</f>
        <v>0</v>
      </c>
      <c r="J55" s="24"/>
      <c r="K55" s="25">
        <f>(K54*$C$23)</f>
        <v>790.4</v>
      </c>
      <c r="L55" s="25">
        <f>(L54*$C$23)</f>
        <v>0</v>
      </c>
      <c r="M55" s="24"/>
      <c r="N55" s="25">
        <f>(N54*$C$23)</f>
        <v>822.01599999999996</v>
      </c>
      <c r="O55" s="25">
        <f>(O54*$C$23)</f>
        <v>0</v>
      </c>
      <c r="P55" s="24"/>
      <c r="Q55" s="25">
        <f>(Q54*$C$23)</f>
        <v>854.89663999999982</v>
      </c>
      <c r="R55" s="25">
        <f>(R54*$C$23)</f>
        <v>0</v>
      </c>
      <c r="S55" s="24"/>
      <c r="T55" s="25">
        <f>(T54*$C$23)</f>
        <v>889.09250559999998</v>
      </c>
      <c r="U55" s="26">
        <f>(U54*$C$23)</f>
        <v>0</v>
      </c>
    </row>
    <row r="56" spans="1:21" s="27" customFormat="1" x14ac:dyDescent="0.3">
      <c r="A56" s="162" t="s">
        <v>73</v>
      </c>
      <c r="B56" s="163"/>
      <c r="C56" s="24"/>
      <c r="D56" s="120"/>
      <c r="E56" s="24"/>
      <c r="F56" s="24"/>
      <c r="G56" s="24"/>
      <c r="H56" s="25">
        <f>SUM(H54:H55)</f>
        <v>2760</v>
      </c>
      <c r="I56" s="25">
        <f>SUM(I54:I55)</f>
        <v>0</v>
      </c>
      <c r="J56" s="24"/>
      <c r="K56" s="25">
        <f>SUM(K54:K55)</f>
        <v>2870.4</v>
      </c>
      <c r="L56" s="25">
        <f>SUM(L54:L55)</f>
        <v>0</v>
      </c>
      <c r="M56" s="24"/>
      <c r="N56" s="25">
        <f>SUM(N54:N55)</f>
        <v>2985.2159999999999</v>
      </c>
      <c r="O56" s="25">
        <f>SUM(O54:O55)</f>
        <v>0</v>
      </c>
      <c r="P56" s="24"/>
      <c r="Q56" s="25">
        <f>SUM(Q54:Q55)</f>
        <v>3104.6246399999995</v>
      </c>
      <c r="R56" s="25">
        <f>SUM(R54:R55)</f>
        <v>0</v>
      </c>
      <c r="S56" s="24"/>
      <c r="T56" s="25">
        <f>SUM(T54:T55)</f>
        <v>3228.8096255999999</v>
      </c>
      <c r="U56" s="26">
        <f>SUM(U54:U55)</f>
        <v>0</v>
      </c>
    </row>
    <row r="57" spans="1:21" x14ac:dyDescent="0.3">
      <c r="A57" s="156" t="s">
        <v>70</v>
      </c>
      <c r="B57" s="157"/>
      <c r="C57" s="28">
        <f>SUM(H56+K56+N56+Q56+T56)</f>
        <v>14949.050265599999</v>
      </c>
      <c r="D57" s="121"/>
      <c r="F57" s="28">
        <f>SUM(I56+L56+O56+R56+U56)</f>
        <v>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30"/>
    </row>
    <row r="58" spans="1:21" x14ac:dyDescent="0.3">
      <c r="A58" s="132"/>
      <c r="B58" s="133"/>
      <c r="C58" s="134"/>
      <c r="D58" s="135"/>
      <c r="E58" s="136"/>
      <c r="F58" s="134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7"/>
    </row>
    <row r="59" spans="1:21" s="9" customFormat="1" ht="40.5" x14ac:dyDescent="0.3">
      <c r="A59" s="31" t="s">
        <v>54</v>
      </c>
      <c r="B59" s="111"/>
      <c r="C59" s="203" t="s">
        <v>55</v>
      </c>
      <c r="D59" s="204" t="s">
        <v>56</v>
      </c>
      <c r="E59" s="205" t="s">
        <v>57</v>
      </c>
      <c r="F59" s="12" t="s">
        <v>13</v>
      </c>
      <c r="H59" s="160" t="s">
        <v>14</v>
      </c>
      <c r="I59" s="160"/>
      <c r="K59" s="160" t="s">
        <v>15</v>
      </c>
      <c r="L59" s="160"/>
      <c r="N59" s="160" t="s">
        <v>16</v>
      </c>
      <c r="O59" s="160"/>
      <c r="Q59" s="160" t="s">
        <v>17</v>
      </c>
      <c r="R59" s="160"/>
      <c r="T59" s="160" t="s">
        <v>18</v>
      </c>
      <c r="U59" s="161"/>
    </row>
    <row r="60" spans="1:21" x14ac:dyDescent="0.3">
      <c r="A60" s="4"/>
      <c r="B60" s="32"/>
      <c r="C60" s="123">
        <v>10</v>
      </c>
      <c r="D60" s="138">
        <v>10</v>
      </c>
      <c r="E60" s="124">
        <v>10</v>
      </c>
      <c r="F60" s="38">
        <f>C60*D60*E60</f>
        <v>1000</v>
      </c>
      <c r="G60" s="34"/>
      <c r="H60" s="197">
        <f>F60</f>
        <v>1000</v>
      </c>
      <c r="I60" s="90">
        <v>0</v>
      </c>
      <c r="J60" s="24"/>
      <c r="K60" s="90">
        <f>(SUM(H60+(H60*$C$18)))</f>
        <v>1030</v>
      </c>
      <c r="L60" s="90">
        <v>0</v>
      </c>
      <c r="M60" s="24"/>
      <c r="N60" s="90">
        <f>(SUM(K60+(K60*$C$18)))</f>
        <v>1060.9000000000001</v>
      </c>
      <c r="O60" s="90">
        <v>0</v>
      </c>
      <c r="P60" s="24"/>
      <c r="Q60" s="90">
        <f>(SUM(N60+(N60*$C$18)))</f>
        <v>1092.7270000000001</v>
      </c>
      <c r="R60" s="90">
        <v>0</v>
      </c>
      <c r="S60" s="24"/>
      <c r="T60" s="90">
        <f>(SUM(Q60+(Q60*$C$18)))</f>
        <v>1125.50881</v>
      </c>
      <c r="U60" s="91">
        <v>0</v>
      </c>
    </row>
    <row r="61" spans="1:21" x14ac:dyDescent="0.3">
      <c r="A61" s="4"/>
      <c r="B61" s="32"/>
      <c r="C61" s="195"/>
      <c r="D61" s="123"/>
      <c r="F61" s="38"/>
      <c r="G61" s="34"/>
      <c r="H61" s="197">
        <f>F61</f>
        <v>0</v>
      </c>
      <c r="I61" s="90">
        <v>0</v>
      </c>
      <c r="J61" s="24"/>
      <c r="K61" s="90">
        <f t="shared" ref="K61:K62" si="17">(SUM(H61+(H61*$C$17)))</f>
        <v>0</v>
      </c>
      <c r="L61" s="90">
        <v>0</v>
      </c>
      <c r="M61" s="24"/>
      <c r="N61" s="90">
        <f t="shared" ref="N61:N62" si="18">(SUM(K61+(K61*$C$17)))</f>
        <v>0</v>
      </c>
      <c r="O61" s="90">
        <v>0</v>
      </c>
      <c r="P61" s="24"/>
      <c r="Q61" s="90">
        <f t="shared" ref="Q61:Q62" si="19">(SUM(N61+(N61*$C$17)))</f>
        <v>0</v>
      </c>
      <c r="R61" s="90">
        <v>0</v>
      </c>
      <c r="S61" s="24"/>
      <c r="T61" s="90">
        <f t="shared" ref="T61:T62" si="20">(SUM(Q61+(Q61*$C$17)))</f>
        <v>0</v>
      </c>
      <c r="U61" s="91">
        <v>0</v>
      </c>
    </row>
    <row r="62" spans="1:21" x14ac:dyDescent="0.3">
      <c r="A62" s="4"/>
      <c r="B62" s="32"/>
      <c r="C62" s="195"/>
      <c r="D62" s="123"/>
      <c r="F62" s="38"/>
      <c r="G62" s="34"/>
      <c r="H62" s="197">
        <f t="shared" ref="H62:H64" si="21">F62</f>
        <v>0</v>
      </c>
      <c r="I62" s="90">
        <v>0</v>
      </c>
      <c r="J62" s="24"/>
      <c r="K62" s="90">
        <f t="shared" si="17"/>
        <v>0</v>
      </c>
      <c r="L62" s="90">
        <v>0</v>
      </c>
      <c r="M62" s="24"/>
      <c r="N62" s="90">
        <f t="shared" si="18"/>
        <v>0</v>
      </c>
      <c r="O62" s="90">
        <v>0</v>
      </c>
      <c r="P62" s="24"/>
      <c r="Q62" s="90">
        <f t="shared" si="19"/>
        <v>0</v>
      </c>
      <c r="R62" s="90">
        <v>0</v>
      </c>
      <c r="S62" s="24"/>
      <c r="T62" s="90">
        <f t="shared" si="20"/>
        <v>0</v>
      </c>
      <c r="U62" s="91">
        <v>0</v>
      </c>
    </row>
    <row r="63" spans="1:21" x14ac:dyDescent="0.3">
      <c r="A63" s="39"/>
      <c r="B63" s="21"/>
      <c r="C63" s="196"/>
      <c r="D63" s="119"/>
      <c r="F63" s="23"/>
      <c r="G63" s="18"/>
      <c r="H63" s="197">
        <f t="shared" si="21"/>
        <v>0</v>
      </c>
      <c r="I63" s="90">
        <v>0</v>
      </c>
      <c r="J63" s="92"/>
      <c r="K63" s="90">
        <f>(SUM(H63+(H63*$C$17)))</f>
        <v>0</v>
      </c>
      <c r="L63" s="90">
        <v>0</v>
      </c>
      <c r="M63" s="92"/>
      <c r="N63" s="90">
        <f>(SUM(K63+(K63*$C$17)))</f>
        <v>0</v>
      </c>
      <c r="O63" s="90">
        <v>0</v>
      </c>
      <c r="P63" s="92"/>
      <c r="Q63" s="90">
        <f>(SUM(N63+(N63*$C$17)))</f>
        <v>0</v>
      </c>
      <c r="R63" s="90">
        <v>0</v>
      </c>
      <c r="S63" s="92"/>
      <c r="T63" s="90">
        <f>(SUM(Q63+(Q63*$C$17)))</f>
        <v>0</v>
      </c>
      <c r="U63" s="91">
        <v>0</v>
      </c>
    </row>
    <row r="64" spans="1:21" x14ac:dyDescent="0.3">
      <c r="A64" s="40"/>
      <c r="B64" s="21"/>
      <c r="C64" s="22"/>
      <c r="D64" s="119"/>
      <c r="E64" s="21"/>
      <c r="F64" s="23"/>
      <c r="G64" s="18"/>
      <c r="H64" s="197">
        <f t="shared" si="21"/>
        <v>0</v>
      </c>
      <c r="I64" s="93">
        <v>0</v>
      </c>
      <c r="J64" s="92"/>
      <c r="K64" s="93">
        <f>(SUM(H64+(H64*$C$17)))</f>
        <v>0</v>
      </c>
      <c r="L64" s="93">
        <v>0</v>
      </c>
      <c r="M64" s="92"/>
      <c r="N64" s="93">
        <f>(SUM(K64+(K64*$C$17)))</f>
        <v>0</v>
      </c>
      <c r="O64" s="93">
        <v>0</v>
      </c>
      <c r="P64" s="92"/>
      <c r="Q64" s="93">
        <f>(SUM(N64+(N64*$C$17)))</f>
        <v>0</v>
      </c>
      <c r="R64" s="93">
        <v>0</v>
      </c>
      <c r="S64" s="92"/>
      <c r="T64" s="93">
        <f>(SUM(Q64+(Q64*$C$17)))</f>
        <v>0</v>
      </c>
      <c r="U64" s="94">
        <v>0</v>
      </c>
    </row>
    <row r="65" spans="1:21" s="27" customFormat="1" x14ac:dyDescent="0.3">
      <c r="A65" s="162" t="s">
        <v>19</v>
      </c>
      <c r="B65" s="163"/>
      <c r="C65" s="24"/>
      <c r="D65" s="120"/>
      <c r="E65" s="24"/>
      <c r="F65" s="24"/>
      <c r="G65" s="24"/>
      <c r="H65" s="28">
        <f>SUM(H60:H64)</f>
        <v>1000</v>
      </c>
      <c r="I65" s="28">
        <f>SUM(I60:I64)</f>
        <v>0</v>
      </c>
      <c r="J65" s="24"/>
      <c r="K65" s="28">
        <f>SUM(K60:K64)</f>
        <v>1030</v>
      </c>
      <c r="L65" s="28">
        <f>SUM(L60:L64)</f>
        <v>0</v>
      </c>
      <c r="M65" s="24"/>
      <c r="N65" s="28">
        <f>SUM(N60:N64)</f>
        <v>1060.9000000000001</v>
      </c>
      <c r="O65" s="28">
        <f>SUM(O60:O64)</f>
        <v>0</v>
      </c>
      <c r="P65" s="24"/>
      <c r="Q65" s="28">
        <f>SUM(Q60:Q64)</f>
        <v>1092.7270000000001</v>
      </c>
      <c r="R65" s="28">
        <f>SUM(R60:R64)</f>
        <v>0</v>
      </c>
      <c r="S65" s="24"/>
      <c r="T65" s="28">
        <f>SUM(T60:T64)</f>
        <v>1125.50881</v>
      </c>
      <c r="U65" s="41">
        <f>SUM(U60:U64)</f>
        <v>0</v>
      </c>
    </row>
    <row r="66" spans="1:21" s="27" customFormat="1" x14ac:dyDescent="0.3">
      <c r="A66" s="162" t="s">
        <v>20</v>
      </c>
      <c r="B66" s="163"/>
      <c r="C66" s="24"/>
      <c r="D66" s="120"/>
      <c r="E66" s="24"/>
      <c r="F66" s="24"/>
      <c r="G66" s="24"/>
      <c r="H66" s="25">
        <f>(H65*$I$18)</f>
        <v>95</v>
      </c>
      <c r="I66" s="25">
        <f t="shared" ref="I66:R66" si="22">(I65*$I$18)</f>
        <v>0</v>
      </c>
      <c r="J66" s="25">
        <f t="shared" si="22"/>
        <v>0</v>
      </c>
      <c r="K66" s="25">
        <f t="shared" si="22"/>
        <v>97.85</v>
      </c>
      <c r="L66" s="25">
        <f t="shared" si="22"/>
        <v>0</v>
      </c>
      <c r="M66" s="25">
        <f t="shared" si="22"/>
        <v>0</v>
      </c>
      <c r="N66" s="25">
        <f t="shared" si="22"/>
        <v>100.78550000000001</v>
      </c>
      <c r="O66" s="25">
        <f t="shared" si="22"/>
        <v>0</v>
      </c>
      <c r="P66" s="25">
        <f t="shared" si="22"/>
        <v>0</v>
      </c>
      <c r="Q66" s="25">
        <f t="shared" si="22"/>
        <v>103.809065</v>
      </c>
      <c r="R66" s="25">
        <f t="shared" si="22"/>
        <v>0</v>
      </c>
      <c r="S66" s="25">
        <f t="shared" ref="S66" si="23">(S65*$I$18)</f>
        <v>0</v>
      </c>
      <c r="T66" s="25">
        <f t="shared" ref="T66" si="24">(T65*$I$18)</f>
        <v>106.92333695000001</v>
      </c>
      <c r="U66" s="25">
        <f t="shared" ref="U66" si="25">(U65*$I$18)</f>
        <v>0</v>
      </c>
    </row>
    <row r="67" spans="1:21" s="27" customFormat="1" x14ac:dyDescent="0.3">
      <c r="A67" s="162" t="s">
        <v>75</v>
      </c>
      <c r="B67" s="163"/>
      <c r="C67" s="24"/>
      <c r="D67" s="120"/>
      <c r="E67" s="24"/>
      <c r="F67" s="24"/>
      <c r="G67" s="24"/>
      <c r="H67" s="25">
        <f>SUM(H65:H66)</f>
        <v>1095</v>
      </c>
      <c r="I67" s="25">
        <f>SUM(I65:I66)</f>
        <v>0</v>
      </c>
      <c r="J67" s="24"/>
      <c r="K67" s="25">
        <f>SUM(K65:K66)</f>
        <v>1127.8499999999999</v>
      </c>
      <c r="L67" s="25">
        <f>SUM(L65:L66)</f>
        <v>0</v>
      </c>
      <c r="M67" s="24"/>
      <c r="N67" s="25">
        <f>SUM(N65:N66)</f>
        <v>1161.6855</v>
      </c>
      <c r="O67" s="25">
        <f>SUM(O65:O66)</f>
        <v>0</v>
      </c>
      <c r="P67" s="24"/>
      <c r="Q67" s="25">
        <f>SUM(Q65:Q66)</f>
        <v>1196.536065</v>
      </c>
      <c r="R67" s="25">
        <f>SUM(R65:R66)</f>
        <v>0</v>
      </c>
      <c r="S67" s="24"/>
      <c r="T67" s="25">
        <f>SUM(T65:T66)</f>
        <v>1232.4321469500001</v>
      </c>
      <c r="U67" s="26">
        <f>SUM(U65:U66)</f>
        <v>0</v>
      </c>
    </row>
    <row r="68" spans="1:21" x14ac:dyDescent="0.3">
      <c r="A68" s="156" t="s">
        <v>74</v>
      </c>
      <c r="B68" s="157"/>
      <c r="C68" s="28">
        <f>SUM(H67+K67+N67+Q67+T67)</f>
        <v>5813.5037119500003</v>
      </c>
      <c r="D68" s="121"/>
      <c r="F68" s="28">
        <f>SUM(I67+L67+O67+R67+U67)</f>
        <v>0</v>
      </c>
      <c r="G68" s="24"/>
      <c r="H68" s="42"/>
      <c r="I68" s="42"/>
      <c r="J68" s="24"/>
      <c r="K68" s="42"/>
      <c r="L68" s="42"/>
      <c r="M68" s="24"/>
      <c r="N68" s="42"/>
      <c r="O68" s="42"/>
      <c r="P68" s="24"/>
      <c r="Q68" s="42"/>
      <c r="R68" s="42"/>
      <c r="S68" s="24"/>
      <c r="T68" s="42"/>
      <c r="U68" s="43"/>
    </row>
    <row r="69" spans="1:21" s="10" customFormat="1" x14ac:dyDescent="0.3">
      <c r="A69" s="131" t="s">
        <v>60</v>
      </c>
      <c r="B69" s="45"/>
      <c r="C69" s="224">
        <f>SUM(C68+C57+C45+C35)</f>
        <v>387359.93214208633</v>
      </c>
      <c r="D69" s="124"/>
      <c r="E69" s="47"/>
      <c r="F69" s="46"/>
      <c r="G69" s="47"/>
      <c r="H69" s="46"/>
      <c r="I69" s="46"/>
      <c r="J69" s="47"/>
      <c r="K69" s="46"/>
      <c r="L69" s="46"/>
      <c r="M69" s="47"/>
      <c r="N69" s="46"/>
      <c r="O69" s="46"/>
      <c r="P69" s="47"/>
      <c r="Q69" s="46"/>
      <c r="R69" s="46"/>
      <c r="S69" s="47"/>
      <c r="T69" s="46"/>
      <c r="U69" s="48"/>
    </row>
    <row r="70" spans="1:21" s="213" customFormat="1" x14ac:dyDescent="0.3">
      <c r="A70" s="132"/>
      <c r="B70" s="133"/>
      <c r="C70" s="211"/>
      <c r="D70" s="135"/>
      <c r="E70" s="136"/>
      <c r="F70" s="134"/>
      <c r="G70" s="136"/>
      <c r="H70" s="134"/>
      <c r="I70" s="134"/>
      <c r="J70" s="136"/>
      <c r="K70" s="134"/>
      <c r="L70" s="134"/>
      <c r="M70" s="136"/>
      <c r="N70" s="134"/>
      <c r="O70" s="134"/>
      <c r="P70" s="136"/>
      <c r="Q70" s="134"/>
      <c r="R70" s="134"/>
      <c r="S70" s="136"/>
      <c r="T70" s="134"/>
      <c r="U70" s="212"/>
    </row>
    <row r="71" spans="1:21" s="10" customFormat="1" x14ac:dyDescent="0.3">
      <c r="A71" s="31" t="s">
        <v>61</v>
      </c>
      <c r="B71" s="45"/>
      <c r="C71" s="46"/>
      <c r="D71" s="124"/>
      <c r="F71" s="46"/>
      <c r="G71" s="47"/>
      <c r="H71" s="46"/>
      <c r="I71" s="46"/>
      <c r="J71" s="47"/>
      <c r="K71" s="46"/>
      <c r="L71" s="46"/>
      <c r="M71" s="47"/>
      <c r="N71" s="46"/>
      <c r="O71" s="46"/>
      <c r="P71" s="47"/>
      <c r="Q71" s="46"/>
      <c r="R71" s="46"/>
      <c r="S71" s="47"/>
      <c r="T71" s="46"/>
      <c r="U71" s="48"/>
    </row>
    <row r="72" spans="1:21" s="10" customFormat="1" x14ac:dyDescent="0.3">
      <c r="A72" s="49" t="s">
        <v>76</v>
      </c>
      <c r="D72" s="118"/>
      <c r="E72" s="47"/>
      <c r="H72" s="158" t="s">
        <v>14</v>
      </c>
      <c r="I72" s="158"/>
      <c r="J72" s="50"/>
      <c r="K72" s="158" t="s">
        <v>15</v>
      </c>
      <c r="L72" s="158"/>
      <c r="M72" s="50"/>
      <c r="N72" s="158" t="s">
        <v>16</v>
      </c>
      <c r="O72" s="158"/>
      <c r="P72" s="50"/>
      <c r="Q72" s="158" t="s">
        <v>17</v>
      </c>
      <c r="R72" s="158"/>
      <c r="S72" s="50"/>
      <c r="T72" s="158" t="s">
        <v>18</v>
      </c>
      <c r="U72" s="159"/>
    </row>
    <row r="73" spans="1:21" x14ac:dyDescent="0.3">
      <c r="A73" s="51"/>
      <c r="B73" s="21"/>
      <c r="C73" s="21"/>
      <c r="D73" s="116"/>
      <c r="E73" s="10"/>
      <c r="F73" s="21"/>
      <c r="G73" s="52"/>
      <c r="H73" s="53"/>
      <c r="I73" s="53"/>
      <c r="J73" s="52"/>
      <c r="K73" s="19"/>
      <c r="L73" s="53"/>
      <c r="M73" s="52"/>
      <c r="N73" s="19"/>
      <c r="O73" s="53"/>
      <c r="P73" s="52"/>
      <c r="Q73" s="19"/>
      <c r="R73" s="53"/>
      <c r="S73" s="52"/>
      <c r="T73" s="19"/>
      <c r="U73" s="54"/>
    </row>
    <row r="74" spans="1:21" x14ac:dyDescent="0.3">
      <c r="A74" s="51"/>
      <c r="B74" s="21"/>
      <c r="C74" s="21"/>
      <c r="D74" s="116"/>
      <c r="E74" s="21"/>
      <c r="F74" s="21"/>
      <c r="G74" s="52"/>
      <c r="H74" s="53">
        <v>5000</v>
      </c>
      <c r="I74" s="53"/>
      <c r="J74" s="52"/>
      <c r="K74" s="19"/>
      <c r="L74" s="53"/>
      <c r="M74" s="52"/>
      <c r="N74" s="19"/>
      <c r="O74" s="53"/>
      <c r="P74" s="52"/>
      <c r="Q74" s="19"/>
      <c r="R74" s="53"/>
      <c r="S74" s="52"/>
      <c r="T74" s="19"/>
      <c r="U74" s="54"/>
    </row>
    <row r="75" spans="1:21" x14ac:dyDescent="0.3">
      <c r="A75" s="51"/>
      <c r="B75" s="21"/>
      <c r="C75" s="21"/>
      <c r="D75" s="116"/>
      <c r="E75" s="21"/>
      <c r="F75" s="21"/>
      <c r="G75" s="52"/>
      <c r="H75" s="53"/>
      <c r="I75" s="53"/>
      <c r="J75" s="52"/>
      <c r="K75" s="19"/>
      <c r="L75" s="53"/>
      <c r="M75" s="52"/>
      <c r="N75" s="19"/>
      <c r="O75" s="53"/>
      <c r="P75" s="52"/>
      <c r="Q75" s="19"/>
      <c r="R75" s="53"/>
      <c r="S75" s="52"/>
      <c r="T75" s="19"/>
      <c r="U75" s="54"/>
    </row>
    <row r="76" spans="1:21" x14ac:dyDescent="0.3">
      <c r="A76" s="55"/>
      <c r="B76" s="21"/>
      <c r="C76" s="21"/>
      <c r="D76" s="116"/>
      <c r="E76" s="21"/>
      <c r="F76" s="21"/>
      <c r="G76" s="52"/>
      <c r="H76" s="56"/>
      <c r="I76" s="56"/>
      <c r="J76" s="52"/>
      <c r="K76" s="37"/>
      <c r="L76" s="56"/>
      <c r="M76" s="52"/>
      <c r="N76" s="37"/>
      <c r="O76" s="56"/>
      <c r="P76" s="52"/>
      <c r="Q76" s="37"/>
      <c r="R76" s="56"/>
      <c r="S76" s="52"/>
      <c r="T76" s="37"/>
      <c r="U76" s="57"/>
    </row>
    <row r="77" spans="1:21" s="27" customFormat="1" x14ac:dyDescent="0.3">
      <c r="A77" s="162" t="s">
        <v>21</v>
      </c>
      <c r="B77" s="163"/>
      <c r="C77" s="24"/>
      <c r="D77" s="120"/>
      <c r="E77" s="24"/>
      <c r="F77" s="24"/>
      <c r="G77" s="58"/>
      <c r="H77" s="28">
        <f>SUM(H73:H76)</f>
        <v>5000</v>
      </c>
      <c r="I77" s="28">
        <f>SUM(I73:I76)</f>
        <v>0</v>
      </c>
      <c r="J77" s="58"/>
      <c r="K77" s="28">
        <f>SUM(K73:K76)</f>
        <v>0</v>
      </c>
      <c r="L77" s="28">
        <f>SUM(L73:L76)</f>
        <v>0</v>
      </c>
      <c r="M77" s="58"/>
      <c r="N77" s="28">
        <f>SUM(N73:N76)</f>
        <v>0</v>
      </c>
      <c r="O77" s="28">
        <f>SUM(O73:O76)</f>
        <v>0</v>
      </c>
      <c r="P77" s="58"/>
      <c r="Q77" s="28">
        <f>SUM(Q73:Q76)</f>
        <v>0</v>
      </c>
      <c r="R77" s="28">
        <f>SUM(R73:R76)</f>
        <v>0</v>
      </c>
      <c r="S77" s="58"/>
      <c r="T77" s="28">
        <f>SUM(T73:T76)</f>
        <v>0</v>
      </c>
      <c r="U77" s="41">
        <f>SUM(U73:U76)</f>
        <v>0</v>
      </c>
    </row>
    <row r="78" spans="1:21" x14ac:dyDescent="0.3">
      <c r="A78" s="156" t="s">
        <v>42</v>
      </c>
      <c r="B78" s="157"/>
      <c r="C78" s="28">
        <f>(H77+K77+N77+Q77+T77)</f>
        <v>5000</v>
      </c>
      <c r="D78" s="121"/>
      <c r="F78" s="28">
        <f>(I77+L77+O77+R77+U77)</f>
        <v>0</v>
      </c>
      <c r="G78" s="34"/>
      <c r="H78" s="59"/>
      <c r="I78" s="59"/>
      <c r="J78" s="34"/>
      <c r="K78" s="59"/>
      <c r="L78" s="59"/>
      <c r="M78" s="34"/>
      <c r="N78" s="59"/>
      <c r="O78" s="59"/>
      <c r="P78" s="34"/>
      <c r="Q78" s="59"/>
      <c r="R78" s="59"/>
      <c r="S78" s="34"/>
      <c r="T78" s="59"/>
      <c r="U78" s="60"/>
    </row>
    <row r="79" spans="1:21" s="213" customFormat="1" x14ac:dyDescent="0.3">
      <c r="A79" s="214"/>
      <c r="B79" s="215"/>
      <c r="C79" s="134"/>
      <c r="D79" s="135"/>
      <c r="F79" s="134"/>
      <c r="H79" s="216"/>
      <c r="I79" s="216"/>
      <c r="K79" s="216"/>
      <c r="L79" s="216"/>
      <c r="N79" s="216"/>
      <c r="O79" s="216"/>
      <c r="Q79" s="216"/>
      <c r="R79" s="216"/>
      <c r="T79" s="216"/>
      <c r="U79" s="217"/>
    </row>
    <row r="80" spans="1:21" s="10" customFormat="1" x14ac:dyDescent="0.3">
      <c r="A80" s="49" t="s">
        <v>23</v>
      </c>
      <c r="D80" s="118"/>
      <c r="H80" s="158" t="s">
        <v>14</v>
      </c>
      <c r="I80" s="158"/>
      <c r="J80" s="50"/>
      <c r="K80" s="158" t="s">
        <v>15</v>
      </c>
      <c r="L80" s="158"/>
      <c r="M80" s="50"/>
      <c r="N80" s="158" t="s">
        <v>16</v>
      </c>
      <c r="O80" s="158"/>
      <c r="P80" s="50"/>
      <c r="Q80" s="158" t="s">
        <v>17</v>
      </c>
      <c r="R80" s="158"/>
      <c r="S80" s="50"/>
      <c r="T80" s="158" t="s">
        <v>18</v>
      </c>
      <c r="U80" s="159"/>
    </row>
    <row r="81" spans="1:21" x14ac:dyDescent="0.3">
      <c r="A81" s="4"/>
      <c r="G81" s="34"/>
      <c r="H81" s="61"/>
      <c r="I81" s="61"/>
      <c r="J81" s="34"/>
      <c r="K81" s="61"/>
      <c r="L81" s="61"/>
      <c r="M81" s="34"/>
      <c r="N81" s="61"/>
      <c r="O81" s="61"/>
      <c r="P81" s="34"/>
      <c r="Q81" s="61"/>
      <c r="R81" s="61"/>
      <c r="S81" s="34"/>
      <c r="T81" s="61"/>
      <c r="U81" s="62"/>
    </row>
    <row r="82" spans="1:21" x14ac:dyDescent="0.3">
      <c r="A82" s="4"/>
      <c r="G82" s="34"/>
      <c r="H82" s="61"/>
      <c r="I82" s="61"/>
      <c r="J82" s="34"/>
      <c r="K82" s="61"/>
      <c r="L82" s="61"/>
      <c r="M82" s="34"/>
      <c r="N82" s="61"/>
      <c r="O82" s="61"/>
      <c r="P82" s="34"/>
      <c r="Q82" s="61"/>
      <c r="R82" s="61"/>
      <c r="S82" s="34"/>
      <c r="T82" s="61"/>
      <c r="U82" s="62"/>
    </row>
    <row r="83" spans="1:21" x14ac:dyDescent="0.3">
      <c r="A83" s="4"/>
      <c r="G83" s="34"/>
      <c r="H83" s="61">
        <v>50000</v>
      </c>
      <c r="I83" s="61"/>
      <c r="J83" s="34"/>
      <c r="K83" s="61"/>
      <c r="L83" s="61"/>
      <c r="M83" s="34"/>
      <c r="N83" s="61"/>
      <c r="O83" s="61"/>
      <c r="P83" s="34"/>
      <c r="Q83" s="61"/>
      <c r="R83" s="61"/>
      <c r="S83" s="34"/>
      <c r="T83" s="61"/>
      <c r="U83" s="62"/>
    </row>
    <row r="84" spans="1:21" x14ac:dyDescent="0.3">
      <c r="A84" s="4"/>
      <c r="G84" s="34"/>
      <c r="H84" s="61"/>
      <c r="I84" s="61"/>
      <c r="J84" s="34"/>
      <c r="K84" s="61"/>
      <c r="L84" s="61"/>
      <c r="M84" s="34"/>
      <c r="N84" s="61"/>
      <c r="O84" s="61"/>
      <c r="P84" s="34"/>
      <c r="Q84" s="61"/>
      <c r="R84" s="61"/>
      <c r="S84" s="34"/>
      <c r="T84" s="61"/>
      <c r="U84" s="62"/>
    </row>
    <row r="85" spans="1:21" x14ac:dyDescent="0.3">
      <c r="A85" s="36"/>
      <c r="B85" s="21"/>
      <c r="C85" s="21"/>
      <c r="D85" s="116"/>
      <c r="E85" s="21"/>
      <c r="F85" s="21"/>
      <c r="G85" s="52"/>
      <c r="H85" s="53"/>
      <c r="I85" s="53"/>
      <c r="J85" s="52"/>
      <c r="K85" s="19"/>
      <c r="L85" s="53"/>
      <c r="M85" s="52"/>
      <c r="N85" s="19"/>
      <c r="O85" s="53"/>
      <c r="P85" s="52"/>
      <c r="Q85" s="19"/>
      <c r="R85" s="53"/>
      <c r="S85" s="52"/>
      <c r="T85" s="19"/>
      <c r="U85" s="54"/>
    </row>
    <row r="86" spans="1:21" x14ac:dyDescent="0.3">
      <c r="A86" s="156" t="s">
        <v>19</v>
      </c>
      <c r="B86" s="157"/>
      <c r="C86" s="24"/>
      <c r="D86" s="120"/>
      <c r="E86" s="24"/>
      <c r="F86" s="24"/>
      <c r="G86" s="34"/>
      <c r="H86" s="28">
        <f>SUM(H81:H85)</f>
        <v>50000</v>
      </c>
      <c r="I86" s="28">
        <f>SUM(I81:I85)</f>
        <v>0</v>
      </c>
      <c r="J86" s="34"/>
      <c r="K86" s="28">
        <f>SUM(K81:K85)</f>
        <v>0</v>
      </c>
      <c r="L86" s="28">
        <f>SUM(L81:L85)</f>
        <v>0</v>
      </c>
      <c r="M86" s="34"/>
      <c r="N86" s="28">
        <f>SUM(N81:N85)</f>
        <v>0</v>
      </c>
      <c r="O86" s="28">
        <f>SUM(O81:O85)</f>
        <v>0</v>
      </c>
      <c r="P86" s="34"/>
      <c r="Q86" s="28">
        <f>SUM(Q81:Q85)</f>
        <v>0</v>
      </c>
      <c r="R86" s="28">
        <f>SUM(R81:R85)</f>
        <v>0</v>
      </c>
      <c r="S86" s="34"/>
      <c r="T86" s="28">
        <f>SUM(T81:T85)</f>
        <v>0</v>
      </c>
      <c r="U86" s="41">
        <f>SUM(U81:U85)</f>
        <v>0</v>
      </c>
    </row>
    <row r="87" spans="1:21" x14ac:dyDescent="0.3">
      <c r="A87" s="156" t="s">
        <v>43</v>
      </c>
      <c r="B87" s="157"/>
      <c r="C87" s="28">
        <f>(H86+K86+N86+Q86+T86)</f>
        <v>50000</v>
      </c>
      <c r="D87" s="121"/>
      <c r="F87" s="28">
        <f>(I86+L86+O86+R86+U86)</f>
        <v>0</v>
      </c>
      <c r="G87" s="34"/>
      <c r="H87" s="59"/>
      <c r="I87" s="59"/>
      <c r="J87" s="34"/>
      <c r="K87" s="59"/>
      <c r="L87" s="59"/>
      <c r="M87" s="34"/>
      <c r="N87" s="59"/>
      <c r="O87" s="59"/>
      <c r="P87" s="34"/>
      <c r="Q87" s="59"/>
      <c r="R87" s="59"/>
      <c r="S87" s="34"/>
      <c r="T87" s="59"/>
      <c r="U87" s="60"/>
    </row>
    <row r="88" spans="1:21" s="213" customFormat="1" x14ac:dyDescent="0.3">
      <c r="A88" s="218"/>
      <c r="B88" s="219"/>
      <c r="C88" s="134"/>
      <c r="D88" s="135"/>
      <c r="F88" s="134"/>
      <c r="H88" s="216"/>
      <c r="I88" s="216"/>
      <c r="K88" s="216"/>
      <c r="L88" s="216"/>
      <c r="N88" s="216"/>
      <c r="O88" s="216"/>
      <c r="Q88" s="216"/>
      <c r="R88" s="216"/>
      <c r="T88" s="216"/>
      <c r="U88" s="217"/>
    </row>
    <row r="89" spans="1:21" s="10" customFormat="1" x14ac:dyDescent="0.3">
      <c r="A89" s="49" t="s">
        <v>22</v>
      </c>
      <c r="D89" s="118"/>
      <c r="H89" s="158" t="s">
        <v>14</v>
      </c>
      <c r="I89" s="158"/>
      <c r="J89" s="50"/>
      <c r="K89" s="158" t="s">
        <v>15</v>
      </c>
      <c r="L89" s="158"/>
      <c r="M89" s="50"/>
      <c r="N89" s="158" t="s">
        <v>16</v>
      </c>
      <c r="O89" s="158"/>
      <c r="P89" s="50"/>
      <c r="Q89" s="158" t="s">
        <v>17</v>
      </c>
      <c r="R89" s="158"/>
      <c r="S89" s="50"/>
      <c r="T89" s="158" t="s">
        <v>18</v>
      </c>
      <c r="U89" s="159"/>
    </row>
    <row r="90" spans="1:21" x14ac:dyDescent="0.3">
      <c r="A90" s="4"/>
      <c r="G90" s="34"/>
      <c r="H90" s="61"/>
      <c r="I90" s="61"/>
      <c r="J90" s="34"/>
      <c r="K90" s="61"/>
      <c r="L90" s="61"/>
      <c r="M90" s="34"/>
      <c r="N90" s="61"/>
      <c r="O90" s="61"/>
      <c r="P90" s="34"/>
      <c r="Q90" s="61"/>
      <c r="R90" s="61"/>
      <c r="S90" s="34"/>
      <c r="T90" s="61"/>
      <c r="U90" s="62"/>
    </row>
    <row r="91" spans="1:21" x14ac:dyDescent="0.3">
      <c r="A91" s="20"/>
      <c r="B91" s="21"/>
      <c r="C91" s="21"/>
      <c r="D91" s="116"/>
      <c r="E91" s="21"/>
      <c r="F91" s="21"/>
      <c r="G91" s="52"/>
      <c r="H91" s="21"/>
      <c r="I91" s="21"/>
      <c r="J91" s="52"/>
      <c r="K91" s="21"/>
      <c r="L91" s="21"/>
      <c r="M91" s="52"/>
      <c r="N91" s="21"/>
      <c r="O91" s="21"/>
      <c r="P91" s="52"/>
      <c r="Q91" s="21"/>
      <c r="R91" s="21"/>
      <c r="S91" s="52"/>
      <c r="T91" s="21"/>
      <c r="U91" s="63"/>
    </row>
    <row r="92" spans="1:21" x14ac:dyDescent="0.3">
      <c r="A92" s="20"/>
      <c r="B92" s="21"/>
      <c r="C92" s="21"/>
      <c r="D92" s="116"/>
      <c r="E92" s="21"/>
      <c r="F92" s="21"/>
      <c r="G92" s="52"/>
      <c r="H92" s="53"/>
      <c r="I92" s="53"/>
      <c r="J92" s="52"/>
      <c r="K92" s="19"/>
      <c r="L92" s="53"/>
      <c r="M92" s="52"/>
      <c r="N92" s="19"/>
      <c r="O92" s="53"/>
      <c r="P92" s="52"/>
      <c r="Q92" s="19"/>
      <c r="R92" s="53"/>
      <c r="S92" s="52"/>
      <c r="T92" s="19"/>
      <c r="U92" s="54"/>
    </row>
    <row r="93" spans="1:21" x14ac:dyDescent="0.3">
      <c r="A93" s="36"/>
      <c r="B93" s="21"/>
      <c r="C93" s="21"/>
      <c r="D93" s="116"/>
      <c r="E93" s="21"/>
      <c r="F93" s="21"/>
      <c r="G93" s="52"/>
      <c r="H93" s="56"/>
      <c r="I93" s="56"/>
      <c r="J93" s="52"/>
      <c r="K93" s="37"/>
      <c r="L93" s="56"/>
      <c r="M93" s="52"/>
      <c r="N93" s="37"/>
      <c r="O93" s="56"/>
      <c r="P93" s="52"/>
      <c r="Q93" s="37"/>
      <c r="R93" s="56"/>
      <c r="S93" s="52"/>
      <c r="T93" s="37"/>
      <c r="U93" s="57"/>
    </row>
    <row r="94" spans="1:21" x14ac:dyDescent="0.3">
      <c r="A94" s="156" t="s">
        <v>19</v>
      </c>
      <c r="B94" s="157"/>
      <c r="C94" s="24"/>
      <c r="D94" s="120"/>
      <c r="E94" s="24"/>
      <c r="F94" s="24"/>
      <c r="G94" s="34"/>
      <c r="H94" s="28">
        <f>SUM(H90:H93)</f>
        <v>0</v>
      </c>
      <c r="I94" s="28">
        <f>SUM(I90:I93)</f>
        <v>0</v>
      </c>
      <c r="J94" s="34"/>
      <c r="K94" s="28">
        <f>SUM(K90:K93)</f>
        <v>0</v>
      </c>
      <c r="L94" s="28">
        <f>SUM(L90:L93)</f>
        <v>0</v>
      </c>
      <c r="M94" s="34"/>
      <c r="N94" s="28">
        <f>SUM(N90:N93)</f>
        <v>0</v>
      </c>
      <c r="O94" s="28">
        <f>SUM(O90:O93)</f>
        <v>0</v>
      </c>
      <c r="P94" s="34"/>
      <c r="Q94" s="28">
        <f>SUM(Q90:Q93)</f>
        <v>0</v>
      </c>
      <c r="R94" s="28">
        <f>SUM(R90:R93)</f>
        <v>0</v>
      </c>
      <c r="S94" s="34"/>
      <c r="T94" s="28">
        <f>SUM(T90:T93)</f>
        <v>0</v>
      </c>
      <c r="U94" s="41">
        <f>SUM(U90:U93)</f>
        <v>0</v>
      </c>
    </row>
    <row r="95" spans="1:21" x14ac:dyDescent="0.3">
      <c r="A95" s="156" t="s">
        <v>82</v>
      </c>
      <c r="B95" s="157"/>
      <c r="C95" s="28">
        <f>(H94+K94+N94+Q94+T94)</f>
        <v>0</v>
      </c>
      <c r="D95" s="121"/>
      <c r="F95" s="28">
        <f>(I94+L94+O94+R94+U94)</f>
        <v>0</v>
      </c>
      <c r="G95" s="34"/>
      <c r="H95" s="64"/>
      <c r="I95" s="64"/>
      <c r="J95" s="34"/>
      <c r="K95" s="64"/>
      <c r="L95" s="64"/>
      <c r="M95" s="34"/>
      <c r="N95" s="64"/>
      <c r="O95" s="64"/>
      <c r="P95" s="34"/>
      <c r="Q95" s="64"/>
      <c r="R95" s="64"/>
      <c r="S95" s="34"/>
      <c r="T95" s="64"/>
      <c r="U95" s="65"/>
    </row>
    <row r="96" spans="1:21" s="213" customFormat="1" x14ac:dyDescent="0.3">
      <c r="A96" s="132"/>
      <c r="B96" s="133"/>
      <c r="C96" s="134"/>
      <c r="D96" s="135"/>
      <c r="F96" s="134"/>
      <c r="H96" s="220"/>
      <c r="I96" s="220"/>
      <c r="K96" s="220"/>
      <c r="L96" s="220"/>
      <c r="N96" s="220"/>
      <c r="O96" s="220"/>
      <c r="Q96" s="220"/>
      <c r="R96" s="220"/>
      <c r="T96" s="220"/>
      <c r="U96" s="221"/>
    </row>
    <row r="97" spans="1:21" s="10" customFormat="1" x14ac:dyDescent="0.3">
      <c r="A97" s="49" t="s">
        <v>77</v>
      </c>
      <c r="D97" s="118"/>
      <c r="H97" s="158" t="s">
        <v>14</v>
      </c>
      <c r="I97" s="158"/>
      <c r="J97" s="50"/>
      <c r="K97" s="158" t="s">
        <v>15</v>
      </c>
      <c r="L97" s="158"/>
      <c r="M97" s="50"/>
      <c r="N97" s="158" t="s">
        <v>16</v>
      </c>
      <c r="O97" s="158"/>
      <c r="P97" s="50"/>
      <c r="Q97" s="158" t="s">
        <v>17</v>
      </c>
      <c r="R97" s="158"/>
      <c r="S97" s="50"/>
      <c r="T97" s="158" t="s">
        <v>18</v>
      </c>
      <c r="U97" s="159"/>
    </row>
    <row r="98" spans="1:21" x14ac:dyDescent="0.3">
      <c r="A98" s="4"/>
      <c r="G98" s="34"/>
      <c r="H98" s="61"/>
      <c r="I98" s="61"/>
      <c r="J98" s="34"/>
      <c r="K98" s="61"/>
      <c r="L98" s="61"/>
      <c r="M98" s="34"/>
      <c r="N98" s="61"/>
      <c r="O98" s="61"/>
      <c r="P98" s="34"/>
      <c r="Q98" s="61"/>
      <c r="R98" s="61"/>
      <c r="S98" s="34"/>
      <c r="T98" s="61"/>
      <c r="U98" s="62"/>
    </row>
    <row r="99" spans="1:21" x14ac:dyDescent="0.3">
      <c r="A99" s="20"/>
      <c r="B99" s="21"/>
      <c r="C99" s="21"/>
      <c r="D99" s="116"/>
      <c r="E99" s="21"/>
      <c r="F99" s="21"/>
      <c r="G99" s="52"/>
      <c r="H99" s="53"/>
      <c r="I99" s="53"/>
      <c r="J99" s="52"/>
      <c r="K99" s="53"/>
      <c r="L99" s="53"/>
      <c r="M99" s="52"/>
      <c r="N99" s="53"/>
      <c r="O99" s="53"/>
      <c r="P99" s="52"/>
      <c r="Q99" s="53"/>
      <c r="R99" s="53"/>
      <c r="S99" s="52"/>
      <c r="T99" s="53"/>
      <c r="U99" s="54"/>
    </row>
    <row r="100" spans="1:21" x14ac:dyDescent="0.3">
      <c r="A100" s="20"/>
      <c r="B100" s="21"/>
      <c r="C100" s="21"/>
      <c r="D100" s="116"/>
      <c r="E100" s="21"/>
      <c r="F100" s="21"/>
      <c r="G100" s="52"/>
      <c r="H100" s="53"/>
      <c r="I100" s="53"/>
      <c r="J100" s="52"/>
      <c r="K100" s="53"/>
      <c r="L100" s="53"/>
      <c r="M100" s="52"/>
      <c r="N100" s="53"/>
      <c r="O100" s="53"/>
      <c r="P100" s="52"/>
      <c r="Q100" s="53"/>
      <c r="R100" s="53"/>
      <c r="S100" s="52"/>
      <c r="T100" s="53"/>
      <c r="U100" s="54"/>
    </row>
    <row r="101" spans="1:21" x14ac:dyDescent="0.3">
      <c r="A101" s="36"/>
      <c r="B101" s="21"/>
      <c r="C101" s="21"/>
      <c r="D101" s="116"/>
      <c r="E101" s="21"/>
      <c r="F101" s="21"/>
      <c r="G101" s="52"/>
      <c r="H101" s="56"/>
      <c r="I101" s="56"/>
      <c r="J101" s="52"/>
      <c r="K101" s="56"/>
      <c r="L101" s="56"/>
      <c r="M101" s="52"/>
      <c r="N101" s="56"/>
      <c r="O101" s="56"/>
      <c r="P101" s="52"/>
      <c r="Q101" s="56"/>
      <c r="R101" s="56"/>
      <c r="S101" s="52"/>
      <c r="T101" s="56"/>
      <c r="U101" s="57"/>
    </row>
    <row r="102" spans="1:21" x14ac:dyDescent="0.3">
      <c r="A102" s="156" t="s">
        <v>19</v>
      </c>
      <c r="B102" s="157"/>
      <c r="C102" s="24"/>
      <c r="D102" s="120"/>
      <c r="E102" s="24"/>
      <c r="F102" s="24"/>
      <c r="G102" s="34"/>
      <c r="H102" s="28">
        <f>SUM(H98:H101)</f>
        <v>0</v>
      </c>
      <c r="I102" s="28">
        <f>SUM(I98:I101)</f>
        <v>0</v>
      </c>
      <c r="J102" s="34"/>
      <c r="K102" s="28">
        <f>SUM(K98:K101)</f>
        <v>0</v>
      </c>
      <c r="L102" s="28">
        <f>SUM(L98:L101)</f>
        <v>0</v>
      </c>
      <c r="M102" s="34"/>
      <c r="N102" s="28">
        <f>SUM(N98:N101)</f>
        <v>0</v>
      </c>
      <c r="O102" s="28">
        <f>SUM(O98:O101)</f>
        <v>0</v>
      </c>
      <c r="P102" s="34"/>
      <c r="Q102" s="28">
        <f>SUM(Q98:Q101)</f>
        <v>0</v>
      </c>
      <c r="R102" s="28">
        <f>SUM(R98:R101)</f>
        <v>0</v>
      </c>
      <c r="S102" s="34"/>
      <c r="T102" s="28">
        <f>SUM(T98:T101)</f>
        <v>0</v>
      </c>
      <c r="U102" s="41">
        <f>SUM(U98:U101)</f>
        <v>0</v>
      </c>
    </row>
    <row r="103" spans="1:21" x14ac:dyDescent="0.3">
      <c r="A103" s="156" t="s">
        <v>79</v>
      </c>
      <c r="B103" s="157"/>
      <c r="C103" s="28">
        <f>(H102+K102+N102+Q102+T102)</f>
        <v>0</v>
      </c>
      <c r="D103" s="121"/>
      <c r="F103" s="28">
        <f>(I102+L102+O102+R102+U102)</f>
        <v>0</v>
      </c>
      <c r="G103" s="34"/>
      <c r="H103" s="59"/>
      <c r="I103" s="59"/>
      <c r="J103" s="34"/>
      <c r="K103" s="59"/>
      <c r="L103" s="59"/>
      <c r="M103" s="34"/>
      <c r="N103" s="59"/>
      <c r="O103" s="59"/>
      <c r="P103" s="34"/>
      <c r="Q103" s="59"/>
      <c r="R103" s="59"/>
      <c r="S103" s="34"/>
      <c r="T103" s="59"/>
      <c r="U103" s="60"/>
    </row>
    <row r="104" spans="1:21" s="213" customFormat="1" x14ac:dyDescent="0.3">
      <c r="A104" s="132"/>
      <c r="B104" s="133"/>
      <c r="C104" s="134"/>
      <c r="D104" s="135"/>
      <c r="F104" s="134"/>
      <c r="H104" s="216"/>
      <c r="I104" s="216"/>
      <c r="K104" s="216"/>
      <c r="L104" s="216"/>
      <c r="N104" s="216"/>
      <c r="O104" s="216"/>
      <c r="Q104" s="216"/>
      <c r="R104" s="216"/>
      <c r="T104" s="216"/>
      <c r="U104" s="217"/>
    </row>
    <row r="105" spans="1:21" s="10" customFormat="1" x14ac:dyDescent="0.3">
      <c r="A105" s="49" t="s">
        <v>41</v>
      </c>
      <c r="D105" s="118"/>
      <c r="H105" s="158" t="s">
        <v>14</v>
      </c>
      <c r="I105" s="158"/>
      <c r="K105" s="158" t="s">
        <v>15</v>
      </c>
      <c r="L105" s="158"/>
      <c r="N105" s="158" t="s">
        <v>16</v>
      </c>
      <c r="O105" s="158"/>
      <c r="Q105" s="158" t="s">
        <v>17</v>
      </c>
      <c r="R105" s="158"/>
      <c r="T105" s="158" t="s">
        <v>18</v>
      </c>
      <c r="U105" s="159"/>
    </row>
    <row r="106" spans="1:21" x14ac:dyDescent="0.3">
      <c r="A106" s="4"/>
      <c r="B106" s="21"/>
      <c r="C106" s="66"/>
      <c r="D106" s="125"/>
      <c r="E106" s="21"/>
      <c r="F106" s="21"/>
      <c r="G106" s="52"/>
      <c r="H106" s="61"/>
      <c r="I106" s="61"/>
      <c r="J106" s="59"/>
      <c r="K106" s="61"/>
      <c r="L106" s="61"/>
      <c r="M106" s="59"/>
      <c r="N106" s="61"/>
      <c r="O106" s="61"/>
      <c r="P106" s="59"/>
      <c r="Q106" s="61"/>
      <c r="R106" s="61"/>
      <c r="S106" s="59"/>
      <c r="T106" s="61"/>
      <c r="U106" s="62"/>
    </row>
    <row r="107" spans="1:21" x14ac:dyDescent="0.3">
      <c r="A107" s="4"/>
      <c r="B107" s="21"/>
      <c r="C107" s="21"/>
      <c r="D107" s="116"/>
      <c r="E107" s="21"/>
      <c r="F107" s="21"/>
      <c r="G107" s="52"/>
      <c r="H107" s="61"/>
      <c r="I107" s="61"/>
      <c r="J107" s="59"/>
      <c r="K107" s="61"/>
      <c r="L107" s="61"/>
      <c r="M107" s="59"/>
      <c r="N107" s="61"/>
      <c r="O107" s="61"/>
      <c r="P107" s="59"/>
      <c r="Q107" s="61"/>
      <c r="R107" s="61"/>
      <c r="S107" s="59"/>
      <c r="T107" s="61"/>
      <c r="U107" s="62"/>
    </row>
    <row r="108" spans="1:21" x14ac:dyDescent="0.3">
      <c r="A108" s="4"/>
      <c r="B108" s="21"/>
      <c r="C108" s="21"/>
      <c r="D108" s="116"/>
      <c r="E108" s="21"/>
      <c r="F108" s="21"/>
      <c r="G108" s="52"/>
      <c r="H108" s="61"/>
      <c r="I108" s="61"/>
      <c r="J108" s="59"/>
      <c r="K108" s="61"/>
      <c r="L108" s="61"/>
      <c r="M108" s="59"/>
      <c r="N108" s="61"/>
      <c r="O108" s="61"/>
      <c r="P108" s="59"/>
      <c r="Q108" s="61"/>
      <c r="R108" s="61"/>
      <c r="S108" s="59"/>
      <c r="T108" s="61"/>
      <c r="U108" s="62"/>
    </row>
    <row r="109" spans="1:21" x14ac:dyDescent="0.3">
      <c r="A109" s="4"/>
      <c r="B109" s="21"/>
      <c r="C109" s="21"/>
      <c r="D109" s="116"/>
      <c r="E109" s="21"/>
      <c r="F109" s="21"/>
      <c r="G109" s="52"/>
      <c r="H109" s="61"/>
      <c r="I109" s="61"/>
      <c r="J109" s="59"/>
      <c r="K109" s="61"/>
      <c r="L109" s="61"/>
      <c r="M109" s="59"/>
      <c r="N109" s="61"/>
      <c r="O109" s="61"/>
      <c r="P109" s="59"/>
      <c r="Q109" s="61"/>
      <c r="R109" s="61"/>
      <c r="S109" s="59"/>
      <c r="T109" s="61"/>
      <c r="U109" s="62"/>
    </row>
    <row r="110" spans="1:21" x14ac:dyDescent="0.3">
      <c r="A110" s="67"/>
      <c r="B110" s="21"/>
      <c r="C110" s="21"/>
      <c r="D110" s="116"/>
      <c r="E110" s="21"/>
      <c r="F110" s="21"/>
      <c r="G110" s="52"/>
      <c r="H110" s="68"/>
      <c r="I110" s="68"/>
      <c r="J110" s="59"/>
      <c r="K110" s="68"/>
      <c r="L110" s="68"/>
      <c r="M110" s="59"/>
      <c r="N110" s="68"/>
      <c r="O110" s="68"/>
      <c r="P110" s="59"/>
      <c r="Q110" s="68"/>
      <c r="R110" s="68"/>
      <c r="S110" s="59"/>
      <c r="T110" s="68"/>
      <c r="U110" s="69"/>
    </row>
    <row r="111" spans="1:21" x14ac:dyDescent="0.3">
      <c r="A111" s="156" t="s">
        <v>19</v>
      </c>
      <c r="B111" s="157"/>
      <c r="C111" s="24"/>
      <c r="D111" s="120"/>
      <c r="E111" s="24"/>
      <c r="F111" s="24"/>
      <c r="G111" s="34"/>
      <c r="H111" s="28">
        <f>SUM(H106:H110)</f>
        <v>0</v>
      </c>
      <c r="I111" s="28">
        <f>SUM(I106:I110)</f>
        <v>0</v>
      </c>
      <c r="J111" s="34"/>
      <c r="K111" s="28">
        <f>SUM(K106:K110)</f>
        <v>0</v>
      </c>
      <c r="L111" s="28">
        <f>SUM(L106:L110)</f>
        <v>0</v>
      </c>
      <c r="M111" s="34"/>
      <c r="N111" s="28">
        <f>SUM(N106:N110)</f>
        <v>0</v>
      </c>
      <c r="O111" s="28">
        <f>SUM(O106:O110)</f>
        <v>0</v>
      </c>
      <c r="P111" s="34"/>
      <c r="Q111" s="28">
        <f>SUM(Q106:Q110)</f>
        <v>0</v>
      </c>
      <c r="R111" s="28">
        <f>SUM(R106:R110)</f>
        <v>0</v>
      </c>
      <c r="S111" s="34"/>
      <c r="T111" s="28">
        <f>SUM(T106:T110)</f>
        <v>0</v>
      </c>
      <c r="U111" s="41">
        <f>SUM(U106:U110)</f>
        <v>0</v>
      </c>
    </row>
    <row r="112" spans="1:21" x14ac:dyDescent="0.3">
      <c r="A112" s="156" t="s">
        <v>80</v>
      </c>
      <c r="B112" s="157"/>
      <c r="C112" s="28">
        <f>(H111+K111+N111+Q111+T111)</f>
        <v>0</v>
      </c>
      <c r="D112" s="121"/>
      <c r="F112" s="28">
        <f>(I111+L111+O111+R111+U111)</f>
        <v>0</v>
      </c>
      <c r="G112" s="34"/>
      <c r="H112" s="59"/>
      <c r="I112" s="59"/>
      <c r="J112" s="34"/>
      <c r="K112" s="59"/>
      <c r="L112" s="59"/>
      <c r="M112" s="34"/>
      <c r="N112" s="59"/>
      <c r="O112" s="59"/>
      <c r="P112" s="34"/>
      <c r="Q112" s="59"/>
      <c r="R112" s="59"/>
      <c r="S112" s="34"/>
      <c r="T112" s="59"/>
      <c r="U112" s="60"/>
    </row>
    <row r="113" spans="1:21" s="210" customFormat="1" x14ac:dyDescent="0.3">
      <c r="A113" s="206"/>
      <c r="B113" s="207"/>
      <c r="C113" s="209"/>
      <c r="D113" s="208"/>
      <c r="F113" s="209"/>
      <c r="H113" s="225"/>
      <c r="I113" s="225"/>
      <c r="K113" s="225"/>
      <c r="L113" s="225"/>
      <c r="N113" s="225"/>
      <c r="O113" s="225"/>
      <c r="Q113" s="225"/>
      <c r="R113" s="225"/>
      <c r="T113" s="225"/>
      <c r="U113" s="226"/>
    </row>
    <row r="114" spans="1:21" s="10" customFormat="1" x14ac:dyDescent="0.3">
      <c r="A114" s="49" t="s">
        <v>78</v>
      </c>
      <c r="D114" s="118"/>
      <c r="H114" s="158" t="s">
        <v>14</v>
      </c>
      <c r="I114" s="158"/>
      <c r="K114" s="158" t="s">
        <v>15</v>
      </c>
      <c r="L114" s="158"/>
      <c r="N114" s="158" t="s">
        <v>16</v>
      </c>
      <c r="O114" s="158"/>
      <c r="Q114" s="158" t="s">
        <v>17</v>
      </c>
      <c r="R114" s="158"/>
      <c r="T114" s="158" t="s">
        <v>18</v>
      </c>
      <c r="U114" s="159"/>
    </row>
    <row r="115" spans="1:21" x14ac:dyDescent="0.3">
      <c r="A115" s="20"/>
      <c r="B115" s="21"/>
      <c r="C115" s="21"/>
      <c r="D115" s="116"/>
      <c r="E115" s="21"/>
      <c r="F115" s="21"/>
      <c r="G115" s="52"/>
      <c r="H115" s="53">
        <v>5000</v>
      </c>
      <c r="I115" s="53"/>
      <c r="J115" s="52"/>
      <c r="K115" s="53"/>
      <c r="L115" s="53"/>
      <c r="M115" s="52"/>
      <c r="N115" s="53"/>
      <c r="O115" s="53"/>
      <c r="P115" s="52"/>
      <c r="Q115" s="53"/>
      <c r="R115" s="53"/>
      <c r="S115" s="52"/>
      <c r="T115" s="53"/>
      <c r="U115" s="54"/>
    </row>
    <row r="116" spans="1:21" x14ac:dyDescent="0.3">
      <c r="A116" s="20"/>
      <c r="B116" s="21"/>
      <c r="C116" s="21"/>
      <c r="D116" s="116"/>
      <c r="E116" s="21"/>
      <c r="F116" s="21"/>
      <c r="G116" s="52"/>
      <c r="H116" s="53"/>
      <c r="I116" s="53"/>
      <c r="J116" s="52"/>
      <c r="K116" s="53"/>
      <c r="L116" s="53"/>
      <c r="M116" s="52"/>
      <c r="N116" s="53"/>
      <c r="O116" s="53"/>
      <c r="P116" s="52"/>
      <c r="Q116" s="53"/>
      <c r="R116" s="53"/>
      <c r="S116" s="52"/>
      <c r="T116" s="53"/>
      <c r="U116" s="54"/>
    </row>
    <row r="117" spans="1:21" x14ac:dyDescent="0.3">
      <c r="A117" s="20"/>
      <c r="B117" s="21"/>
      <c r="C117" s="21"/>
      <c r="D117" s="116"/>
      <c r="E117" s="21"/>
      <c r="F117" s="21"/>
      <c r="G117" s="52"/>
      <c r="H117" s="53"/>
      <c r="I117" s="53"/>
      <c r="J117" s="52"/>
      <c r="K117" s="53"/>
      <c r="L117" s="53"/>
      <c r="M117" s="52"/>
      <c r="N117" s="53"/>
      <c r="O117" s="53"/>
      <c r="P117" s="52"/>
      <c r="Q117" s="53"/>
      <c r="R117" s="53"/>
      <c r="S117" s="52"/>
      <c r="T117" s="53"/>
      <c r="U117" s="54"/>
    </row>
    <row r="118" spans="1:21" x14ac:dyDescent="0.3">
      <c r="A118" s="36"/>
      <c r="B118" s="21"/>
      <c r="C118" s="21"/>
      <c r="D118" s="116"/>
      <c r="E118" s="21"/>
      <c r="F118" s="21"/>
      <c r="G118" s="52"/>
      <c r="H118" s="56"/>
      <c r="I118" s="56"/>
      <c r="J118" s="52"/>
      <c r="K118" s="56"/>
      <c r="L118" s="56"/>
      <c r="M118" s="52"/>
      <c r="N118" s="56"/>
      <c r="O118" s="56"/>
      <c r="P118" s="52"/>
      <c r="Q118" s="56"/>
      <c r="R118" s="56"/>
      <c r="S118" s="52"/>
      <c r="T118" s="56"/>
      <c r="U118" s="57"/>
    </row>
    <row r="119" spans="1:21" x14ac:dyDescent="0.3">
      <c r="A119" s="156" t="s">
        <v>19</v>
      </c>
      <c r="B119" s="157"/>
      <c r="C119" s="24"/>
      <c r="D119" s="120"/>
      <c r="E119" s="24"/>
      <c r="F119" s="24"/>
      <c r="G119" s="34"/>
      <c r="H119" s="28">
        <f>SUM(H115:H118)</f>
        <v>5000</v>
      </c>
      <c r="I119" s="28">
        <f>SUM(I115:I118)</f>
        <v>0</v>
      </c>
      <c r="J119" s="34"/>
      <c r="K119" s="28">
        <f>SUM(K115:K118)</f>
        <v>0</v>
      </c>
      <c r="L119" s="28">
        <f>SUM(L115:L118)</f>
        <v>0</v>
      </c>
      <c r="M119" s="34"/>
      <c r="N119" s="28">
        <f>SUM(N115:N118)</f>
        <v>0</v>
      </c>
      <c r="O119" s="28">
        <f>SUM(O115:O118)</f>
        <v>0</v>
      </c>
      <c r="P119" s="34"/>
      <c r="Q119" s="28">
        <f>SUM(Q115:Q118)</f>
        <v>0</v>
      </c>
      <c r="R119" s="28">
        <f>SUM(R115:R118)</f>
        <v>0</v>
      </c>
      <c r="S119" s="34"/>
      <c r="T119" s="28">
        <f>SUM(T115:T118)</f>
        <v>0</v>
      </c>
      <c r="U119" s="41">
        <f>SUM(U115:U118)</f>
        <v>0</v>
      </c>
    </row>
    <row r="120" spans="1:21" x14ac:dyDescent="0.3">
      <c r="A120" s="156" t="s">
        <v>81</v>
      </c>
      <c r="B120" s="157"/>
      <c r="C120" s="28">
        <f>(H119+K119+N119+Q119+T119)</f>
        <v>5000</v>
      </c>
      <c r="D120" s="121"/>
      <c r="E120" s="10"/>
      <c r="F120" s="28">
        <f>(I119+L119+O119+R119+U119)</f>
        <v>0</v>
      </c>
      <c r="G120" s="34"/>
      <c r="H120" s="64"/>
      <c r="I120" s="64"/>
      <c r="J120" s="34"/>
      <c r="K120" s="64"/>
      <c r="L120" s="64"/>
      <c r="M120" s="34"/>
      <c r="N120" s="64"/>
      <c r="O120" s="64"/>
      <c r="P120" s="34"/>
      <c r="Q120" s="64"/>
      <c r="R120" s="64"/>
      <c r="S120" s="34"/>
      <c r="T120" s="64"/>
      <c r="U120" s="65"/>
    </row>
    <row r="121" spans="1:21" s="213" customFormat="1" x14ac:dyDescent="0.3">
      <c r="A121" s="132"/>
      <c r="B121" s="133"/>
      <c r="C121" s="134"/>
      <c r="D121" s="135"/>
      <c r="F121" s="134"/>
      <c r="H121" s="220"/>
      <c r="I121" s="220"/>
      <c r="K121" s="220"/>
      <c r="L121" s="220"/>
      <c r="N121" s="220"/>
      <c r="O121" s="220"/>
      <c r="Q121" s="220"/>
      <c r="R121" s="220"/>
      <c r="T121" s="220"/>
      <c r="U121" s="221"/>
    </row>
    <row r="122" spans="1:21" s="10" customFormat="1" x14ac:dyDescent="0.3">
      <c r="A122" s="31" t="s">
        <v>27</v>
      </c>
      <c r="D122" s="118"/>
      <c r="H122" s="160" t="s">
        <v>14</v>
      </c>
      <c r="I122" s="160"/>
      <c r="K122" s="158" t="s">
        <v>15</v>
      </c>
      <c r="L122" s="158"/>
      <c r="N122" s="158" t="s">
        <v>16</v>
      </c>
      <c r="O122" s="158"/>
      <c r="Q122" s="158" t="s">
        <v>17</v>
      </c>
      <c r="R122" s="158"/>
      <c r="T122" s="158" t="s">
        <v>18</v>
      </c>
      <c r="U122" s="159"/>
    </row>
    <row r="123" spans="1:21" s="10" customFormat="1" x14ac:dyDescent="0.3">
      <c r="A123" s="250"/>
      <c r="B123" s="251"/>
      <c r="C123" s="251"/>
      <c r="D123" s="252"/>
      <c r="E123" s="251"/>
      <c r="F123" s="251"/>
      <c r="G123" s="239"/>
      <c r="H123" s="241">
        <v>3000</v>
      </c>
      <c r="I123" s="242"/>
      <c r="J123" s="52"/>
      <c r="K123" s="53">
        <v>200</v>
      </c>
      <c r="L123" s="53"/>
      <c r="M123" s="52"/>
      <c r="N123" s="53"/>
      <c r="O123" s="53"/>
      <c r="P123" s="52"/>
      <c r="Q123" s="53"/>
      <c r="R123" s="53"/>
      <c r="S123" s="52"/>
      <c r="T123" s="53"/>
      <c r="U123" s="54"/>
    </row>
    <row r="124" spans="1:21" s="10" customFormat="1" x14ac:dyDescent="0.3">
      <c r="A124" s="250"/>
      <c r="B124" s="251"/>
      <c r="C124" s="251"/>
      <c r="D124" s="252"/>
      <c r="E124" s="251"/>
      <c r="F124" s="251"/>
      <c r="G124" s="239"/>
      <c r="H124" s="243"/>
      <c r="I124" s="244"/>
      <c r="J124" s="52"/>
      <c r="K124" s="53"/>
      <c r="L124" s="53"/>
      <c r="M124" s="52"/>
      <c r="N124" s="53"/>
      <c r="O124" s="53"/>
      <c r="P124" s="52"/>
      <c r="Q124" s="53"/>
      <c r="R124" s="53"/>
      <c r="S124" s="52"/>
      <c r="T124" s="53"/>
      <c r="U124" s="54"/>
    </row>
    <row r="125" spans="1:21" s="10" customFormat="1" x14ac:dyDescent="0.3">
      <c r="A125" s="250"/>
      <c r="B125" s="251"/>
      <c r="C125" s="251"/>
      <c r="D125" s="252"/>
      <c r="E125" s="251"/>
      <c r="F125" s="251"/>
      <c r="G125" s="239"/>
      <c r="H125" s="247"/>
      <c r="I125" s="248"/>
      <c r="J125" s="52"/>
      <c r="K125" s="53"/>
      <c r="L125" s="53"/>
      <c r="M125" s="52"/>
      <c r="N125" s="53"/>
      <c r="O125" s="53"/>
      <c r="P125" s="52"/>
      <c r="Q125" s="53"/>
      <c r="R125" s="53"/>
      <c r="S125" s="52"/>
      <c r="T125" s="53"/>
      <c r="U125" s="54"/>
    </row>
    <row r="126" spans="1:21" s="10" customFormat="1" x14ac:dyDescent="0.3">
      <c r="A126" s="131" t="s">
        <v>19</v>
      </c>
      <c r="C126" s="231"/>
      <c r="D126" s="229"/>
      <c r="E126" s="222"/>
      <c r="F126" s="222"/>
      <c r="G126" s="240"/>
      <c r="H126" s="245">
        <f>SUM(H123:H124)</f>
        <v>3000</v>
      </c>
      <c r="I126" s="246"/>
      <c r="J126" s="227"/>
      <c r="K126" s="11"/>
      <c r="L126" s="11"/>
      <c r="M126" s="227"/>
      <c r="N126" s="11"/>
      <c r="O126" s="11"/>
      <c r="P126" s="227"/>
      <c r="Q126" s="11"/>
      <c r="R126" s="11"/>
      <c r="S126" s="227"/>
      <c r="T126" s="11"/>
      <c r="U126" s="228"/>
    </row>
    <row r="127" spans="1:21" s="10" customFormat="1" x14ac:dyDescent="0.3">
      <c r="A127" s="131" t="s">
        <v>28</v>
      </c>
      <c r="C127" s="249">
        <f>(H123+K123+N123+Q123+T123)</f>
        <v>3200</v>
      </c>
      <c r="D127" s="118"/>
      <c r="F127" s="10">
        <f>(I125+L125+O125+R125+U125)</f>
        <v>0</v>
      </c>
      <c r="H127" s="232"/>
      <c r="I127" s="232"/>
      <c r="J127" s="230"/>
      <c r="K127" s="232"/>
      <c r="L127" s="232"/>
      <c r="M127" s="230"/>
      <c r="N127" s="232"/>
      <c r="O127" s="232"/>
      <c r="P127" s="230"/>
      <c r="Q127" s="232"/>
      <c r="R127" s="232"/>
      <c r="S127" s="230"/>
      <c r="T127" s="232"/>
      <c r="U127" s="233"/>
    </row>
    <row r="128" spans="1:21" s="10" customFormat="1" x14ac:dyDescent="0.3">
      <c r="A128" s="31" t="s">
        <v>62</v>
      </c>
      <c r="B128" s="9"/>
      <c r="C128" s="46">
        <f>SUM(C78,C87,C95,C103,C112,C120,C127)</f>
        <v>63200</v>
      </c>
      <c r="D128" s="118"/>
      <c r="H128" s="108"/>
      <c r="I128" s="108"/>
      <c r="K128" s="108"/>
      <c r="L128" s="108"/>
      <c r="N128" s="108"/>
      <c r="O128" s="108"/>
      <c r="Q128" s="108"/>
      <c r="R128" s="108"/>
      <c r="T128" s="108"/>
      <c r="U128" s="109"/>
    </row>
    <row r="129" spans="1:26" s="17" customFormat="1" ht="15.75" customHeight="1" x14ac:dyDescent="0.3">
      <c r="A129" s="184" t="s">
        <v>64</v>
      </c>
      <c r="B129" s="185"/>
      <c r="C129" s="70"/>
      <c r="D129" s="126"/>
      <c r="E129" s="70"/>
      <c r="F129" s="70"/>
      <c r="G129" s="34"/>
      <c r="H129" s="190" t="s">
        <v>14</v>
      </c>
      <c r="I129" s="188"/>
      <c r="J129" s="71"/>
      <c r="K129" s="188" t="s">
        <v>15</v>
      </c>
      <c r="L129" s="188"/>
      <c r="M129" s="71"/>
      <c r="N129" s="188" t="s">
        <v>16</v>
      </c>
      <c r="O129" s="188"/>
      <c r="P129" s="71"/>
      <c r="Q129" s="188" t="s">
        <v>17</v>
      </c>
      <c r="R129" s="188"/>
      <c r="S129" s="71"/>
      <c r="T129" s="188" t="s">
        <v>18</v>
      </c>
      <c r="U129" s="189"/>
    </row>
    <row r="130" spans="1:26" s="17" customFormat="1" ht="60.75" x14ac:dyDescent="0.3">
      <c r="A130" s="186"/>
      <c r="B130" s="187"/>
      <c r="C130" s="70"/>
      <c r="D130" s="126"/>
      <c r="E130" s="70"/>
      <c r="F130" s="70"/>
      <c r="G130" s="34"/>
      <c r="H130" s="15" t="s">
        <v>58</v>
      </c>
      <c r="I130" s="15" t="s">
        <v>59</v>
      </c>
      <c r="J130" s="34"/>
      <c r="K130" s="15" t="s">
        <v>58</v>
      </c>
      <c r="L130" s="15" t="s">
        <v>59</v>
      </c>
      <c r="M130" s="34"/>
      <c r="N130" s="15" t="s">
        <v>58</v>
      </c>
      <c r="O130" s="15" t="s">
        <v>59</v>
      </c>
      <c r="P130" s="34"/>
      <c r="Q130" s="15" t="s">
        <v>58</v>
      </c>
      <c r="R130" s="15" t="s">
        <v>59</v>
      </c>
      <c r="S130" s="34"/>
      <c r="T130" s="15" t="s">
        <v>58</v>
      </c>
      <c r="U130" s="15" t="s">
        <v>59</v>
      </c>
    </row>
    <row r="131" spans="1:26" s="72" customFormat="1" x14ac:dyDescent="0.3">
      <c r="A131" s="182" t="s">
        <v>11</v>
      </c>
      <c r="B131" s="183"/>
      <c r="D131" s="127"/>
      <c r="G131" s="44"/>
      <c r="H131" s="73">
        <f>SUM(H65,H54,H42,H32)</f>
        <v>35124.300000000003</v>
      </c>
      <c r="I131" s="74">
        <f>SUM(I65,I54,I42,I32)</f>
        <v>0</v>
      </c>
      <c r="J131" s="75"/>
      <c r="K131" s="73">
        <f>SUM(K65,K54,K42,K32)</f>
        <v>62218.712</v>
      </c>
      <c r="L131" s="74">
        <f>SUM(L65,L54,L42,L32)</f>
        <v>0</v>
      </c>
      <c r="M131" s="75"/>
      <c r="N131" s="73">
        <f>SUM(N65,N54,N42,N32)</f>
        <v>64697.160479999991</v>
      </c>
      <c r="O131" s="74">
        <f>SUM(O65,O54,O42,O32)</f>
        <v>0</v>
      </c>
      <c r="P131" s="75"/>
      <c r="Q131" s="73">
        <f>SUM(Q65,Q54,Q42,Q32)</f>
        <v>67274.437899199998</v>
      </c>
      <c r="R131" s="74">
        <f>SUM(R65,R54,R42,R32)</f>
        <v>0</v>
      </c>
      <c r="S131" s="75"/>
      <c r="T131" s="73">
        <f>SUM(T65,T54,T42,T32)</f>
        <v>69954.488145167998</v>
      </c>
      <c r="U131" s="74">
        <f>SUM(U65,U54,U42,U32)</f>
        <v>0</v>
      </c>
      <c r="W131" s="238"/>
    </row>
    <row r="132" spans="1:26" s="72" customFormat="1" x14ac:dyDescent="0.3">
      <c r="A132" s="182" t="s">
        <v>24</v>
      </c>
      <c r="B132" s="183"/>
      <c r="D132" s="127"/>
      <c r="F132" s="76"/>
      <c r="G132" s="44"/>
      <c r="H132" s="77">
        <f>SUM(H66,H55,H43,H33)</f>
        <v>10442.867999999999</v>
      </c>
      <c r="I132" s="78">
        <f>SUM(I66,I55,I43,I33)</f>
        <v>0</v>
      </c>
      <c r="J132" s="75"/>
      <c r="K132" s="77">
        <f>SUM(K66,K55,K43,K33)</f>
        <v>18286.77088</v>
      </c>
      <c r="L132" s="78">
        <f>SUM(L66,L55,L43,L33)</f>
        <v>0</v>
      </c>
      <c r="M132" s="75"/>
      <c r="N132" s="77">
        <f>SUM(N66,N55,N43,N33)</f>
        <v>19017.263215199997</v>
      </c>
      <c r="O132" s="78">
        <f>SUM(O66,O55,O43,O33)</f>
        <v>0</v>
      </c>
      <c r="P132" s="75"/>
      <c r="Q132" s="77">
        <f>SUM(Q66,Q55,Q43,Q33)</f>
        <v>19776.945888807997</v>
      </c>
      <c r="R132" s="78">
        <f>SUM(R66,R55,R43,R33)</f>
        <v>0</v>
      </c>
      <c r="S132" s="79"/>
      <c r="T132" s="77">
        <f>SUM(T66,T55,T43,T33)</f>
        <v>20566.985633710316</v>
      </c>
      <c r="U132" s="78">
        <f>SUM(U66,U55,U43,U33)</f>
        <v>0</v>
      </c>
      <c r="W132" s="237"/>
    </row>
    <row r="133" spans="1:26" s="72" customFormat="1" x14ac:dyDescent="0.3">
      <c r="A133" s="182" t="s">
        <v>63</v>
      </c>
      <c r="B133" s="183"/>
      <c r="D133" s="127"/>
      <c r="F133" s="76"/>
      <c r="G133" s="44"/>
      <c r="H133" s="101">
        <f>H131+H132</f>
        <v>45567.168000000005</v>
      </c>
      <c r="I133" s="89">
        <f>SUM(I131:I132)</f>
        <v>0</v>
      </c>
      <c r="J133" s="102"/>
      <c r="K133" s="89">
        <f>SUM(K131:K132)</f>
        <v>80505.482879999996</v>
      </c>
      <c r="L133" s="89">
        <f>SUM(L131:L132)</f>
        <v>0</v>
      </c>
      <c r="M133" s="102"/>
      <c r="N133" s="89">
        <f>SUM(N131:N132)</f>
        <v>83714.423695199992</v>
      </c>
      <c r="O133" s="89">
        <f>SUM(O131:O132)</f>
        <v>0</v>
      </c>
      <c r="P133" s="103"/>
      <c r="Q133" s="89">
        <f>SUM(Q131:Q132)</f>
        <v>87051.383788007995</v>
      </c>
      <c r="R133" s="89">
        <f>SUM(R131:R132)</f>
        <v>0</v>
      </c>
      <c r="S133" s="103"/>
      <c r="T133" s="89">
        <f>SUM(T131:T132)</f>
        <v>90521.47377887831</v>
      </c>
      <c r="U133" s="104">
        <f>SUM(U131:U132)</f>
        <v>0</v>
      </c>
      <c r="W133" s="198"/>
    </row>
    <row r="134" spans="1:26" s="72" customFormat="1" x14ac:dyDescent="0.3">
      <c r="A134" s="156" t="s">
        <v>62</v>
      </c>
      <c r="B134" s="157"/>
      <c r="D134" s="127"/>
      <c r="G134" s="44"/>
      <c r="H134" s="77">
        <f>H77+H86+H94+H102+H111+H119+H126</f>
        <v>63000</v>
      </c>
      <c r="I134" s="77">
        <f>D128</f>
        <v>0</v>
      </c>
      <c r="J134" s="77">
        <f t="shared" ref="J134:T134" si="26">E128</f>
        <v>0</v>
      </c>
      <c r="K134" s="193">
        <f>K119</f>
        <v>0</v>
      </c>
      <c r="L134" s="77">
        <f t="shared" si="26"/>
        <v>0</v>
      </c>
      <c r="M134" s="77">
        <f t="shared" si="26"/>
        <v>0</v>
      </c>
      <c r="N134" s="77">
        <f t="shared" si="26"/>
        <v>0</v>
      </c>
      <c r="O134" s="77">
        <f t="shared" si="26"/>
        <v>0</v>
      </c>
      <c r="P134" s="77">
        <f t="shared" si="26"/>
        <v>0</v>
      </c>
      <c r="Q134" s="77">
        <f t="shared" si="26"/>
        <v>0</v>
      </c>
      <c r="R134" s="77">
        <f t="shared" si="26"/>
        <v>0</v>
      </c>
      <c r="S134" s="77">
        <f t="shared" si="26"/>
        <v>0</v>
      </c>
      <c r="T134" s="77">
        <f t="shared" si="26"/>
        <v>0</v>
      </c>
      <c r="U134" s="104">
        <f t="shared" ref="U134:U138" si="27">SUM(U132:U133)</f>
        <v>0</v>
      </c>
    </row>
    <row r="135" spans="1:26" s="72" customFormat="1" ht="19.5" customHeight="1" x14ac:dyDescent="0.3">
      <c r="A135" s="156" t="s">
        <v>30</v>
      </c>
      <c r="B135" s="157"/>
      <c r="D135" s="127"/>
      <c r="G135" s="81"/>
      <c r="H135" s="194">
        <f>SUM(H133:H134)</f>
        <v>108567.16800000001</v>
      </c>
      <c r="I135" s="89">
        <f t="shared" ref="I135:I138" si="28">SUM(I133:I134)</f>
        <v>0</v>
      </c>
      <c r="J135" s="75"/>
      <c r="K135" s="89">
        <f t="shared" ref="K135:K138" si="29">SUM(K133:K134)</f>
        <v>80505.482879999996</v>
      </c>
      <c r="L135" s="89">
        <f t="shared" ref="L135:L138" si="30">SUM(L133:L134)</f>
        <v>0</v>
      </c>
      <c r="M135" s="75"/>
      <c r="N135" s="89">
        <f t="shared" ref="N135:N138" si="31">SUM(N133:N134)</f>
        <v>83714.423695199992</v>
      </c>
      <c r="O135" s="89">
        <f t="shared" ref="O135:O138" si="32">SUM(O133:O134)</f>
        <v>0</v>
      </c>
      <c r="P135" s="75"/>
      <c r="Q135" s="89">
        <f t="shared" ref="Q135:Q138" si="33">SUM(Q133:Q134)</f>
        <v>87051.383788007995</v>
      </c>
      <c r="R135" s="89">
        <f t="shared" ref="R135:R138" si="34">SUM(R133:R134)</f>
        <v>0</v>
      </c>
      <c r="S135" s="75"/>
      <c r="T135" s="89">
        <f t="shared" ref="T135:T138" si="35">SUM(T133:T134)</f>
        <v>90521.47377887831</v>
      </c>
      <c r="U135" s="104">
        <f t="shared" si="27"/>
        <v>0</v>
      </c>
      <c r="Y135" s="235"/>
      <c r="Z135" s="234"/>
    </row>
    <row r="136" spans="1:26" s="72" customFormat="1" ht="18.75" customHeight="1" x14ac:dyDescent="0.3">
      <c r="A136" s="156" t="s">
        <v>29</v>
      </c>
      <c r="B136" s="157"/>
      <c r="C136" s="82"/>
      <c r="D136" s="128"/>
      <c r="E136" s="82"/>
      <c r="F136" s="82"/>
      <c r="G136" s="81"/>
      <c r="H136" s="77">
        <f>H133</f>
        <v>45567.168000000005</v>
      </c>
      <c r="I136" s="89">
        <f t="shared" si="28"/>
        <v>0</v>
      </c>
      <c r="J136" s="75"/>
      <c r="K136" s="89">
        <f t="shared" si="29"/>
        <v>80505.482879999996</v>
      </c>
      <c r="L136" s="89">
        <f t="shared" si="30"/>
        <v>0</v>
      </c>
      <c r="M136" s="75"/>
      <c r="N136" s="89">
        <f t="shared" si="31"/>
        <v>83714.423695199992</v>
      </c>
      <c r="O136" s="89">
        <f t="shared" si="32"/>
        <v>0</v>
      </c>
      <c r="P136" s="75"/>
      <c r="Q136" s="89">
        <f t="shared" si="33"/>
        <v>87051.383788007995</v>
      </c>
      <c r="R136" s="89">
        <f t="shared" si="34"/>
        <v>0</v>
      </c>
      <c r="S136" s="75"/>
      <c r="T136" s="89">
        <f t="shared" si="35"/>
        <v>90521.47377887831</v>
      </c>
      <c r="U136" s="104">
        <f t="shared" si="27"/>
        <v>0</v>
      </c>
      <c r="Y136" s="236"/>
    </row>
    <row r="137" spans="1:26" s="72" customFormat="1" ht="18.75" customHeight="1" x14ac:dyDescent="0.3">
      <c r="A137" s="156" t="s">
        <v>25</v>
      </c>
      <c r="B137" s="157"/>
      <c r="C137" s="82"/>
      <c r="D137" s="128"/>
      <c r="E137" s="82"/>
      <c r="F137" s="82"/>
      <c r="G137" s="81"/>
      <c r="H137" s="194">
        <f>((H136)*$I$23)</f>
        <v>28707.315840000003</v>
      </c>
      <c r="I137" s="194">
        <f t="shared" ref="I137:T137" si="36">((I136)*$I$23)</f>
        <v>0</v>
      </c>
      <c r="J137" s="194">
        <f t="shared" si="36"/>
        <v>0</v>
      </c>
      <c r="K137" s="194">
        <f t="shared" si="36"/>
        <v>50718.454214400001</v>
      </c>
      <c r="L137" s="194">
        <f t="shared" si="36"/>
        <v>0</v>
      </c>
      <c r="M137" s="194">
        <f t="shared" si="36"/>
        <v>0</v>
      </c>
      <c r="N137" s="194">
        <f t="shared" si="36"/>
        <v>52740.086927975994</v>
      </c>
      <c r="O137" s="194">
        <f t="shared" si="36"/>
        <v>0</v>
      </c>
      <c r="P137" s="194">
        <f t="shared" si="36"/>
        <v>0</v>
      </c>
      <c r="Q137" s="194">
        <f t="shared" si="36"/>
        <v>54842.371786445037</v>
      </c>
      <c r="R137" s="194">
        <f t="shared" si="36"/>
        <v>0</v>
      </c>
      <c r="S137" s="194">
        <f t="shared" si="36"/>
        <v>0</v>
      </c>
      <c r="T137" s="194">
        <f t="shared" si="36"/>
        <v>57028.528480693334</v>
      </c>
      <c r="U137" s="104">
        <f t="shared" si="27"/>
        <v>0</v>
      </c>
    </row>
    <row r="138" spans="1:26" s="72" customFormat="1" ht="18.75" customHeight="1" x14ac:dyDescent="0.3">
      <c r="A138" s="156" t="s">
        <v>26</v>
      </c>
      <c r="B138" s="157"/>
      <c r="D138" s="127"/>
      <c r="G138" s="81"/>
      <c r="H138" s="77">
        <f>H135+H137</f>
        <v>137274.48384</v>
      </c>
      <c r="I138" s="89">
        <f t="shared" si="28"/>
        <v>0</v>
      </c>
      <c r="J138" s="79"/>
      <c r="K138" s="89">
        <f t="shared" si="29"/>
        <v>131223.9370944</v>
      </c>
      <c r="L138" s="89">
        <f t="shared" si="30"/>
        <v>0</v>
      </c>
      <c r="M138" s="79"/>
      <c r="N138" s="89">
        <f t="shared" si="31"/>
        <v>136454.510623176</v>
      </c>
      <c r="O138" s="89">
        <f t="shared" si="32"/>
        <v>0</v>
      </c>
      <c r="P138" s="79"/>
      <c r="Q138" s="89">
        <f t="shared" si="33"/>
        <v>141893.75557445304</v>
      </c>
      <c r="R138" s="89">
        <f t="shared" si="34"/>
        <v>0</v>
      </c>
      <c r="S138" s="79"/>
      <c r="T138" s="89">
        <f t="shared" si="35"/>
        <v>147550.00225957163</v>
      </c>
      <c r="U138" s="104">
        <f t="shared" si="27"/>
        <v>0</v>
      </c>
    </row>
    <row r="139" spans="1:26" x14ac:dyDescent="0.3">
      <c r="A139" s="83"/>
      <c r="B139" s="34"/>
      <c r="C139" s="34"/>
      <c r="D139" s="120"/>
      <c r="E139" s="222"/>
      <c r="F139" s="34"/>
      <c r="G139" s="81"/>
      <c r="H139" s="84"/>
      <c r="I139" s="34"/>
      <c r="J139" s="34"/>
      <c r="K139" s="84"/>
      <c r="L139" s="34"/>
      <c r="M139" s="34"/>
      <c r="N139" s="84"/>
      <c r="O139" s="34"/>
      <c r="P139" s="34"/>
      <c r="Q139" s="84"/>
      <c r="R139" s="34"/>
      <c r="S139" s="34"/>
      <c r="T139" s="84"/>
      <c r="U139" s="85"/>
    </row>
    <row r="140" spans="1:26" x14ac:dyDescent="0.3">
      <c r="A140" s="107" t="s">
        <v>83</v>
      </c>
      <c r="C140" s="29">
        <f>SUM(H138:T138)</f>
        <v>694396.68939160067</v>
      </c>
      <c r="W140" s="27"/>
    </row>
    <row r="145" spans="10:10" x14ac:dyDescent="0.3">
      <c r="J145" s="80">
        <f>SUM(J143:J144)</f>
        <v>0</v>
      </c>
    </row>
  </sheetData>
  <mergeCells count="116">
    <mergeCell ref="A134:B134"/>
    <mergeCell ref="A131:B131"/>
    <mergeCell ref="A132:B132"/>
    <mergeCell ref="A133:B133"/>
    <mergeCell ref="A129:B130"/>
    <mergeCell ref="T129:U129"/>
    <mergeCell ref="N129:O129"/>
    <mergeCell ref="H129:I129"/>
    <mergeCell ref="K129:L129"/>
    <mergeCell ref="Q129:R129"/>
    <mergeCell ref="K80:L80"/>
    <mergeCell ref="K89:L89"/>
    <mergeCell ref="N80:O80"/>
    <mergeCell ref="N89:O89"/>
    <mergeCell ref="Q80:R80"/>
    <mergeCell ref="A86:B86"/>
    <mergeCell ref="A87:B87"/>
    <mergeCell ref="Q89:R89"/>
    <mergeCell ref="A111:B111"/>
    <mergeCell ref="H105:I105"/>
    <mergeCell ref="K105:L105"/>
    <mergeCell ref="A78:B78"/>
    <mergeCell ref="H72:I72"/>
    <mergeCell ref="K72:L72"/>
    <mergeCell ref="N72:O72"/>
    <mergeCell ref="Q72:R72"/>
    <mergeCell ref="N59:O59"/>
    <mergeCell ref="Q59:R59"/>
    <mergeCell ref="A55:B55"/>
    <mergeCell ref="A56:B56"/>
    <mergeCell ref="A57:B57"/>
    <mergeCell ref="T37:U37"/>
    <mergeCell ref="N27:O27"/>
    <mergeCell ref="Q27:R27"/>
    <mergeCell ref="T27:U27"/>
    <mergeCell ref="K27:L27"/>
    <mergeCell ref="K37:L37"/>
    <mergeCell ref="N37:O37"/>
    <mergeCell ref="A35:B35"/>
    <mergeCell ref="A32:B32"/>
    <mergeCell ref="A34:B34"/>
    <mergeCell ref="A33:B33"/>
    <mergeCell ref="Q37:R37"/>
    <mergeCell ref="F21:H21"/>
    <mergeCell ref="F22:H22"/>
    <mergeCell ref="F23:H23"/>
    <mergeCell ref="H27:I27"/>
    <mergeCell ref="A44:B44"/>
    <mergeCell ref="A45:B45"/>
    <mergeCell ref="H37:I37"/>
    <mergeCell ref="A43:B43"/>
    <mergeCell ref="A42:B42"/>
    <mergeCell ref="A1:U1"/>
    <mergeCell ref="A2:U2"/>
    <mergeCell ref="C8:F8"/>
    <mergeCell ref="C9:F9"/>
    <mergeCell ref="C3:O3"/>
    <mergeCell ref="C5:F5"/>
    <mergeCell ref="C4:F4"/>
    <mergeCell ref="C6:O6"/>
    <mergeCell ref="F20:H20"/>
    <mergeCell ref="A11:U11"/>
    <mergeCell ref="A12:U12"/>
    <mergeCell ref="F17:H17"/>
    <mergeCell ref="F18:H18"/>
    <mergeCell ref="A14:O14"/>
    <mergeCell ref="F16:H16"/>
    <mergeCell ref="F19:H19"/>
    <mergeCell ref="T80:U80"/>
    <mergeCell ref="T89:U89"/>
    <mergeCell ref="T47:U47"/>
    <mergeCell ref="T59:U59"/>
    <mergeCell ref="T72:U72"/>
    <mergeCell ref="A135:B135"/>
    <mergeCell ref="H80:I80"/>
    <mergeCell ref="H89:I89"/>
    <mergeCell ref="A119:B119"/>
    <mergeCell ref="A120:B120"/>
    <mergeCell ref="A94:B94"/>
    <mergeCell ref="A95:B95"/>
    <mergeCell ref="A66:B66"/>
    <mergeCell ref="A67:B67"/>
    <mergeCell ref="A68:B68"/>
    <mergeCell ref="H59:I59"/>
    <mergeCell ref="K59:L59"/>
    <mergeCell ref="A65:B65"/>
    <mergeCell ref="A54:B54"/>
    <mergeCell ref="H47:I47"/>
    <mergeCell ref="K47:L47"/>
    <mergeCell ref="N47:O47"/>
    <mergeCell ref="Q47:R47"/>
    <mergeCell ref="A77:B77"/>
    <mergeCell ref="A136:B136"/>
    <mergeCell ref="A137:B137"/>
    <mergeCell ref="A138:B138"/>
    <mergeCell ref="T97:U97"/>
    <mergeCell ref="T105:U105"/>
    <mergeCell ref="N105:O105"/>
    <mergeCell ref="Q105:R105"/>
    <mergeCell ref="H97:I97"/>
    <mergeCell ref="K97:L97"/>
    <mergeCell ref="N97:O97"/>
    <mergeCell ref="Q97:R97"/>
    <mergeCell ref="A102:B102"/>
    <mergeCell ref="A103:B103"/>
    <mergeCell ref="A112:B112"/>
    <mergeCell ref="H114:I114"/>
    <mergeCell ref="K114:L114"/>
    <mergeCell ref="H122:I122"/>
    <mergeCell ref="K122:L122"/>
    <mergeCell ref="N122:O122"/>
    <mergeCell ref="T122:U122"/>
    <mergeCell ref="Q122:R122"/>
    <mergeCell ref="N114:O114"/>
    <mergeCell ref="Q114:R114"/>
    <mergeCell ref="T114:U114"/>
  </mergeCells>
  <phoneticPr fontId="2" type="noConversion"/>
  <printOptions horizontalCentered="1"/>
  <pageMargins left="0.25" right="0.25" top="0.5" bottom="0.5" header="0" footer="0"/>
  <pageSetup paperSize="17" scale="45" fitToHeight="6" orientation="landscape" r:id="rId1"/>
  <headerFooter alignWithMargins="0">
    <oddFooter>&amp;L&amp;A&amp;C&amp;F&amp;R&amp;P of &amp;N</oddFooter>
  </headerFooter>
  <rowBreaks count="2" manualBreakCount="2">
    <brk id="70" max="16383" man="1"/>
    <brk id="128" max="16383" man="1"/>
  </rowBreaks>
  <ignoredErrors>
    <ignoredError sqref="H31 K29:K31 N29:N31 Q29:Q32 H49:K49 K38 T29:T31 K40:K41 Q38:Q39 T49 H38:H41 N40:N41 O40:O41 N38:N39 O38:O39 Q40:Q41 R40:R41 R38:R39 T40:U41 T38:T39 U38:U39 H53:R56 J50:J51 M50:M51 P50:P51 T53 H50:H51 K50:K51 N50:N51 Q50:Q51 T50:T51 K63:K64 N63:N64 Q63:Q64 T63:T64 K61:K62 N61:N62 Q61:Q62 T61:T62 T52 H52:R52 M49:R49" unlockedFormula="1"/>
    <ignoredError sqref="K39" formula="1" unlockedFormula="1"/>
    <ignoredError sqref="I134 K134:L134 N134:O134 Q134:R134 T1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Workheet</vt:lpstr>
      <vt:lpstr>'Budget Workheet'!Print_Area</vt:lpstr>
    </vt:vector>
  </TitlesOfParts>
  <Company>SCSU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A. Muhammad</dc:creator>
  <cp:lastModifiedBy>VALERIE.LURIA</cp:lastModifiedBy>
  <cp:lastPrinted>2013-04-19T20:21:45Z</cp:lastPrinted>
  <dcterms:created xsi:type="dcterms:W3CDTF">2008-05-28T22:31:44Z</dcterms:created>
  <dcterms:modified xsi:type="dcterms:W3CDTF">2013-04-19T20:25:35Z</dcterms:modified>
</cp:coreProperties>
</file>